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" windowWidth="12120" windowHeight="9120" activeTab="0"/>
  </bookViews>
  <sheets>
    <sheet name="Hoja1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<sst xmlns="http://schemas.openxmlformats.org/spreadsheetml/2006/main" count="262" uniqueCount="198">
  <si>
    <t>NO.</t>
  </si>
  <si>
    <t>NOMBRE (S)</t>
  </si>
  <si>
    <t>R.F.C.</t>
  </si>
  <si>
    <t>CURP</t>
  </si>
  <si>
    <t>DIRECCION</t>
  </si>
  <si>
    <t>TELEFONO</t>
  </si>
  <si>
    <t>SEXO</t>
  </si>
  <si>
    <t>PUESTO</t>
  </si>
  <si>
    <t>EDAD</t>
  </si>
  <si>
    <t>TURNO</t>
  </si>
  <si>
    <t>ANGEL</t>
  </si>
  <si>
    <t>ROSITA</t>
  </si>
  <si>
    <t>PAOLA</t>
  </si>
  <si>
    <t>LETICIA</t>
  </si>
  <si>
    <t>LAURA</t>
  </si>
  <si>
    <t>HECTOR</t>
  </si>
  <si>
    <t>RUBEN</t>
  </si>
  <si>
    <t>ALONDRA</t>
  </si>
  <si>
    <t>ANTONIO</t>
  </si>
  <si>
    <t>GUILLERMO</t>
  </si>
  <si>
    <t>KARINA</t>
  </si>
  <si>
    <t>JORGE</t>
  </si>
  <si>
    <t>ANDRES</t>
  </si>
  <si>
    <t>ROCIO</t>
  </si>
  <si>
    <t>GARCIA</t>
  </si>
  <si>
    <t>ROSAS</t>
  </si>
  <si>
    <t>PEREZ</t>
  </si>
  <si>
    <t>SANCHEZ</t>
  </si>
  <si>
    <t>PONCE</t>
  </si>
  <si>
    <t>HERNANDEZ</t>
  </si>
  <si>
    <t>ROSA</t>
  </si>
  <si>
    <t>TRUJILLO</t>
  </si>
  <si>
    <t>JIMENEZ</t>
  </si>
  <si>
    <t>BRETON</t>
  </si>
  <si>
    <t>QUIROZ</t>
  </si>
  <si>
    <t>JUAREZ</t>
  </si>
  <si>
    <t>VAZQUEZ</t>
  </si>
  <si>
    <t>SUAREZ</t>
  </si>
  <si>
    <t>PERALTA</t>
  </si>
  <si>
    <t>TRINIDAD</t>
  </si>
  <si>
    <t>LOAIZA</t>
  </si>
  <si>
    <t>PEDRO</t>
  </si>
  <si>
    <t>CONTRERAS</t>
  </si>
  <si>
    <t>REYES</t>
  </si>
  <si>
    <t>RUIZ</t>
  </si>
  <si>
    <t>ZEFERINO</t>
  </si>
  <si>
    <t>ALDUCIN</t>
  </si>
  <si>
    <t>JAVIER</t>
  </si>
  <si>
    <t>IBARRA</t>
  </si>
  <si>
    <t>SANTANDER</t>
  </si>
  <si>
    <t>CRUZ</t>
  </si>
  <si>
    <t>ESCOBAR</t>
  </si>
  <si>
    <t>JIMENES</t>
  </si>
  <si>
    <t>DE LUIS</t>
  </si>
  <si>
    <t>TENTLE</t>
  </si>
  <si>
    <t>ORTIZ</t>
  </si>
  <si>
    <t>ROLDAN</t>
  </si>
  <si>
    <t>NAVARRO</t>
  </si>
  <si>
    <t>CARDENAS</t>
  </si>
  <si>
    <t>POHA731230</t>
  </si>
  <si>
    <t>SUPH770423</t>
  </si>
  <si>
    <t>ZEPS790912</t>
  </si>
  <si>
    <t>ALJA802112</t>
  </si>
  <si>
    <t>IASA682904</t>
  </si>
  <si>
    <t>CURG822309</t>
  </si>
  <si>
    <t>EOJY783010</t>
  </si>
  <si>
    <t>DEVK751511</t>
  </si>
  <si>
    <t>TEOJ682709</t>
  </si>
  <si>
    <t>SARA762601</t>
  </si>
  <si>
    <t>NACR752305</t>
  </si>
  <si>
    <t>13 SUR NO. 560</t>
  </si>
  <si>
    <t>45 PTE. NO. 123</t>
  </si>
  <si>
    <t>29 PTE NO. 450</t>
  </si>
  <si>
    <t>8 NORTE NO. 698</t>
  </si>
  <si>
    <t>13 SUR NO. 452</t>
  </si>
  <si>
    <t>28 ORIENTE NO. 4577</t>
  </si>
  <si>
    <t>45 PTE. NO 488</t>
  </si>
  <si>
    <t>78 ORIENTE NO. 45</t>
  </si>
  <si>
    <t>67 SUR NO.4567</t>
  </si>
  <si>
    <t>SALARIO BASE</t>
  </si>
  <si>
    <t>FACTOR</t>
  </si>
  <si>
    <t>M</t>
  </si>
  <si>
    <t>F</t>
  </si>
  <si>
    <t>SUPERVISOR</t>
  </si>
  <si>
    <t>CAJERO</t>
  </si>
  <si>
    <t>SECRETARIA</t>
  </si>
  <si>
    <t>CHECADOR</t>
  </si>
  <si>
    <t>INTENDENTE</t>
  </si>
  <si>
    <t>AFANADORA</t>
  </si>
  <si>
    <t>ROSARIO</t>
  </si>
  <si>
    <t>ERNESTO</t>
  </si>
  <si>
    <t>PESA760223</t>
  </si>
  <si>
    <t>TUJA750324</t>
  </si>
  <si>
    <t>BEQA782602</t>
  </si>
  <si>
    <t>JUVG790517</t>
  </si>
  <si>
    <t>TILJ760512</t>
  </si>
  <si>
    <t>COGK801230</t>
  </si>
  <si>
    <t>GARL801429</t>
  </si>
  <si>
    <t>RUGT650809</t>
  </si>
  <si>
    <t>GTE. GRAL.</t>
  </si>
  <si>
    <t>GTE. DE VTAS.</t>
  </si>
  <si>
    <t>GTE. DE CPRAS.</t>
  </si>
  <si>
    <t>JFE. DE PERSONAL</t>
  </si>
  <si>
    <t>JFE. DE CONTABILIDAD</t>
  </si>
  <si>
    <t>JFE. DE PUBLICIDAD</t>
  </si>
  <si>
    <t>PATERNO</t>
  </si>
  <si>
    <t>APELLIDO</t>
  </si>
  <si>
    <t>MATERNO</t>
  </si>
  <si>
    <t>INGRESO</t>
  </si>
  <si>
    <t>FECHA DE</t>
  </si>
  <si>
    <t>DIARIO</t>
  </si>
  <si>
    <t>SALARIO</t>
  </si>
  <si>
    <t>NUMERO DE</t>
  </si>
  <si>
    <t>FILIACION</t>
  </si>
  <si>
    <t>MATUTINO</t>
  </si>
  <si>
    <t>N00026</t>
  </si>
  <si>
    <t>N00028</t>
  </si>
  <si>
    <t>N00024</t>
  </si>
  <si>
    <t>N00023</t>
  </si>
  <si>
    <t>N00039</t>
  </si>
  <si>
    <t>N00054</t>
  </si>
  <si>
    <t>N00067</t>
  </si>
  <si>
    <t>N00087</t>
  </si>
  <si>
    <t>N00098</t>
  </si>
  <si>
    <t>N00045</t>
  </si>
  <si>
    <t>N00090</t>
  </si>
  <si>
    <t>N00078</t>
  </si>
  <si>
    <t>N00076</t>
  </si>
  <si>
    <t>N00063</t>
  </si>
  <si>
    <t>N00056</t>
  </si>
  <si>
    <t>N00044</t>
  </si>
  <si>
    <t>N00099</t>
  </si>
  <si>
    <t>N00065</t>
  </si>
  <si>
    <t>8 SUR NO. 678</t>
  </si>
  <si>
    <t>34 OTE. NO. 2345</t>
  </si>
  <si>
    <t>56 PTE. NO. 9876</t>
  </si>
  <si>
    <t>12 OTE. NO. 2001</t>
  </si>
  <si>
    <t>5 OTE. NO. 655</t>
  </si>
  <si>
    <t>13 SUR NO. 98</t>
  </si>
  <si>
    <t>80 PTE. NO. 45</t>
  </si>
  <si>
    <t>3 NORTE NO. 45</t>
  </si>
  <si>
    <t>23 OTE. NO. 46</t>
  </si>
  <si>
    <t>40 PTE. NO. 4567</t>
  </si>
  <si>
    <t>11 SUR. NO. 678</t>
  </si>
  <si>
    <t>JUAN</t>
  </si>
  <si>
    <t>GARJ690328</t>
  </si>
  <si>
    <t>PESA760223MPRNN02</t>
  </si>
  <si>
    <t>GARJ690328HPRSN01</t>
  </si>
  <si>
    <t>POHA731230HPNRN03</t>
  </si>
  <si>
    <t>TUJA750324HPRMN04</t>
  </si>
  <si>
    <t>BEQA782602HPRRN05</t>
  </si>
  <si>
    <t>JUVG790517HPRZL06</t>
  </si>
  <si>
    <t>SUPH770423HPRRC07</t>
  </si>
  <si>
    <t>TILJ760512HPRZR08</t>
  </si>
  <si>
    <t>ZEPS790912FPFRL12</t>
  </si>
  <si>
    <t>RUGT650809FPZRT11</t>
  </si>
  <si>
    <t>GARL801429FPRYR10</t>
  </si>
  <si>
    <t>COGK801230FPNRR09</t>
  </si>
  <si>
    <t>ALJA802112MPDVD13</t>
  </si>
  <si>
    <t>IASA682904FPBNC14</t>
  </si>
  <si>
    <t>CURG822309FPRSS15</t>
  </si>
  <si>
    <t>EOJY783010FPSMS16</t>
  </si>
  <si>
    <t>DEVK751511MPLZB17</t>
  </si>
  <si>
    <t>TEOJ682709MPNRR18</t>
  </si>
  <si>
    <t>SARA762601MPNLV19</t>
  </si>
  <si>
    <t>NACR752305FPVRS20</t>
  </si>
  <si>
    <t xml:space="preserve"> PATERNO</t>
  </si>
  <si>
    <t xml:space="preserve"> MATERNO</t>
  </si>
  <si>
    <t xml:space="preserve"> DIARIO</t>
  </si>
  <si>
    <t>DIAS</t>
  </si>
  <si>
    <t>TRABAJADOS</t>
  </si>
  <si>
    <t xml:space="preserve"> BASE</t>
  </si>
  <si>
    <t>HORAS</t>
  </si>
  <si>
    <t>V. DE HRS.</t>
  </si>
  <si>
    <t xml:space="preserve"> EXTRAS</t>
  </si>
  <si>
    <t>TOTAL DE</t>
  </si>
  <si>
    <t>SALARIO D.</t>
  </si>
  <si>
    <t>INTEGRAL</t>
  </si>
  <si>
    <t>DE  COTIZACION</t>
  </si>
  <si>
    <t>EXTRAS</t>
  </si>
  <si>
    <t>INSTITUTO MEXICANO DEL SEGURO SOCIAL</t>
  </si>
  <si>
    <t>FACTOR AGUINALDO</t>
  </si>
  <si>
    <t xml:space="preserve">FACTOR </t>
  </si>
  <si>
    <t>PRIMA VAC.</t>
  </si>
  <si>
    <t>º</t>
  </si>
  <si>
    <t>Especie</t>
  </si>
  <si>
    <t>Dinero</t>
  </si>
  <si>
    <t>Invalidez</t>
  </si>
  <si>
    <t>y Vida</t>
  </si>
  <si>
    <t>Infonavit</t>
  </si>
  <si>
    <t>y Retiro</t>
  </si>
  <si>
    <t>Cesantia</t>
  </si>
  <si>
    <t>y Vejes</t>
  </si>
  <si>
    <t xml:space="preserve">Guarderias </t>
  </si>
  <si>
    <t>y Prestaciones</t>
  </si>
  <si>
    <t>Sociales</t>
  </si>
  <si>
    <t>Pensionados</t>
  </si>
  <si>
    <t>CENTRO DE ESTUDIOS DE BACHILLERATO "LIC. JESUS REYES HEROLES"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</si>
</sst>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.00;[Red]&quot;$&quot;#,##0.00"/>
    <numFmt numFmtId="181" formatCode="&quot;$&quot;#,##0.000;[Red]&quot;$&quot;#,##0.000"/>
  </numFmts>
  <fonts count="47">
    <font>
      <sz val="11"/>
      <name val="Arial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6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22"/>
      <color indexed="12"/>
      <name val="Arial"/>
      <family val="2"/>
    </font>
    <font>
      <sz val="11"/>
      <color indexed="12"/>
      <name val="Arial"/>
      <family val="2"/>
    </font>
    <font>
      <sz val="12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42"/>
      </patternFill>
    </fill>
    <fill>
      <patternFill patternType="gray125">
        <bgColor indexed="11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0" fontId="3" fillId="0" borderId="0" xfId="0" applyNumberFormat="1" applyFont="1" applyAlignment="1">
      <alignment horizontal="center"/>
    </xf>
    <xf numFmtId="180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80" fontId="0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 quotePrefix="1">
      <alignment horizontal="left"/>
    </xf>
    <xf numFmtId="14" fontId="5" fillId="0" borderId="10" xfId="0" applyNumberFormat="1" applyFont="1" applyBorder="1" applyAlignment="1">
      <alignment/>
    </xf>
    <xf numFmtId="180" fontId="5" fillId="0" borderId="10" xfId="0" applyNumberFormat="1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80" fontId="4" fillId="33" borderId="11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180" fontId="4" fillId="33" borderId="12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Border="1" applyAlignment="1" quotePrefix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80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34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justify"/>
    </xf>
    <xf numFmtId="0" fontId="9" fillId="34" borderId="11" xfId="0" applyFont="1" applyFill="1" applyBorder="1" applyAlignment="1">
      <alignment horizontal="center" vertical="center" wrapText="1" shrinkToFit="1"/>
    </xf>
    <xf numFmtId="0" fontId="9" fillId="34" borderId="11" xfId="0" applyFont="1" applyFill="1" applyBorder="1" applyAlignment="1">
      <alignment horizontal="center"/>
    </xf>
    <xf numFmtId="180" fontId="9" fillId="34" borderId="11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34" borderId="12" xfId="0" applyFont="1" applyFill="1" applyBorder="1" applyAlignment="1">
      <alignment horizontal="center" vertical="justify"/>
    </xf>
    <xf numFmtId="0" fontId="9" fillId="34" borderId="12" xfId="0" applyFont="1" applyFill="1" applyBorder="1" applyAlignment="1">
      <alignment horizontal="center" vertical="center" wrapText="1" shrinkToFit="1"/>
    </xf>
    <xf numFmtId="0" fontId="9" fillId="34" borderId="12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/>
    </xf>
    <xf numFmtId="180" fontId="9" fillId="34" borderId="12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180" fontId="10" fillId="0" borderId="10" xfId="0" applyNumberFormat="1" applyFont="1" applyBorder="1" applyAlignment="1">
      <alignment/>
    </xf>
    <xf numFmtId="180" fontId="1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justify"/>
    </xf>
    <xf numFmtId="0" fontId="10" fillId="0" borderId="12" xfId="0" applyFont="1" applyBorder="1" applyAlignment="1">
      <alignment vertical="justify"/>
    </xf>
    <xf numFmtId="0" fontId="10" fillId="34" borderId="12" xfId="0" applyFont="1" applyFill="1" applyBorder="1" applyAlignment="1">
      <alignment vertical="center"/>
    </xf>
    <xf numFmtId="0" fontId="29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114300</xdr:rowOff>
    </xdr:from>
    <xdr:to>
      <xdr:col>12</xdr:col>
      <xdr:colOff>76200</xdr:colOff>
      <xdr:row>5</xdr:row>
      <xdr:rowOff>9525</xdr:rowOff>
    </xdr:to>
    <xdr:sp>
      <xdr:nvSpPr>
        <xdr:cNvPr id="1" name="WordArt 9"/>
        <xdr:cNvSpPr>
          <a:spLocks/>
        </xdr:cNvSpPr>
      </xdr:nvSpPr>
      <xdr:spPr>
        <a:xfrm>
          <a:off x="114300" y="704850"/>
          <a:ext cx="10115550" cy="2571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p>
          <a:pPr algn="ctr"/>
          <a:r>
            <a:rPr sz="20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CC"/>
                  </a:gs>
                  <a:gs pos="100000">
                    <a:srgbClr val="FF9999"/>
                  </a:gs>
                </a:gsLst>
                <a:lin ang="5400000" scaled="1"/>
              </a:gradFill>
              <a:latin typeface="Times New Roman"/>
              <a:cs typeface="Times New Roman"/>
            </a:rPr>
            <a:t>LA BONDADOSA, S.A. de C.V.</a:t>
          </a:r>
        </a:p>
      </xdr:txBody>
    </xdr:sp>
    <xdr:clientData/>
  </xdr:twoCellAnchor>
  <xdr:twoCellAnchor>
    <xdr:from>
      <xdr:col>1</xdr:col>
      <xdr:colOff>447675</xdr:colOff>
      <xdr:row>1</xdr:row>
      <xdr:rowOff>123825</xdr:rowOff>
    </xdr:from>
    <xdr:to>
      <xdr:col>8</xdr:col>
      <xdr:colOff>209550</xdr:colOff>
      <xdr:row>2</xdr:row>
      <xdr:rowOff>76200</xdr:rowOff>
    </xdr:to>
    <xdr:sp>
      <xdr:nvSpPr>
        <xdr:cNvPr id="2" name="WordArt 13"/>
        <xdr:cNvSpPr>
          <a:spLocks/>
        </xdr:cNvSpPr>
      </xdr:nvSpPr>
      <xdr:spPr>
        <a:xfrm>
          <a:off x="771525" y="352425"/>
          <a:ext cx="6524625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Arial Narrow"/>
              <a:cs typeface="Arial Narrow"/>
            </a:rPr>
            <a:t>CATALOGO DE EMPLEADOS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390525</xdr:colOff>
      <xdr:row>0</xdr:row>
      <xdr:rowOff>0</xdr:rowOff>
    </xdr:from>
    <xdr:to>
      <xdr:col>15</xdr:col>
      <xdr:colOff>723900</xdr:colOff>
      <xdr:row>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0"/>
          <a:ext cx="8858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1</xdr:row>
      <xdr:rowOff>104775</xdr:rowOff>
    </xdr:from>
    <xdr:to>
      <xdr:col>9</xdr:col>
      <xdr:colOff>200025</xdr:colOff>
      <xdr:row>3</xdr:row>
      <xdr:rowOff>57150</xdr:rowOff>
    </xdr:to>
    <xdr:sp>
      <xdr:nvSpPr>
        <xdr:cNvPr id="2" name="WordArt 2"/>
        <xdr:cNvSpPr>
          <a:spLocks/>
        </xdr:cNvSpPr>
      </xdr:nvSpPr>
      <xdr:spPr>
        <a:xfrm>
          <a:off x="847725" y="285750"/>
          <a:ext cx="385762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Arial Narrow"/>
              <a:cs typeface="Arial Narrow"/>
            </a:rPr>
            <a:t>CATALOGO DE EMPLEADOS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Q35"/>
  <sheetViews>
    <sheetView tabSelected="1" zoomScalePageLayoutView="0" workbookViewId="0" topLeftCell="A1">
      <selection activeCell="F7" sqref="F7"/>
    </sheetView>
  </sheetViews>
  <sheetFormatPr defaultColWidth="11.00390625" defaultRowHeight="14.25"/>
  <cols>
    <col min="1" max="1" width="4.25390625" style="0" bestFit="1" customWidth="1"/>
    <col min="2" max="2" width="10.625" style="0" customWidth="1"/>
    <col min="4" max="4" width="10.125" style="0" customWidth="1"/>
    <col min="6" max="6" width="19.375" style="0" customWidth="1"/>
    <col min="7" max="7" width="17.25390625" style="0" customWidth="1"/>
    <col min="8" max="8" width="9.375" style="3" customWidth="1"/>
    <col min="9" max="9" width="8.125" style="0" customWidth="1"/>
    <col min="10" max="10" width="4.50390625" style="3" customWidth="1"/>
    <col min="11" max="11" width="18.75390625" style="0" customWidth="1"/>
    <col min="12" max="12" width="8.875" style="0" customWidth="1"/>
    <col min="13" max="13" width="9.125" style="5" customWidth="1"/>
    <col min="14" max="14" width="4.75390625" style="3" customWidth="1"/>
    <col min="15" max="15" width="10.00390625" style="0" customWidth="1"/>
  </cols>
  <sheetData>
    <row r="1" spans="2:10" ht="18">
      <c r="B1" s="57" t="s">
        <v>197</v>
      </c>
      <c r="C1" s="57"/>
      <c r="D1" s="57"/>
      <c r="E1" s="57"/>
      <c r="F1" s="57"/>
      <c r="G1" s="57"/>
      <c r="H1" s="57"/>
      <c r="I1" s="57"/>
      <c r="J1" s="57"/>
    </row>
    <row r="9" spans="8:14" s="6" customFormat="1" ht="14.25">
      <c r="H9" s="7"/>
      <c r="J9" s="7"/>
      <c r="M9" s="8"/>
      <c r="N9" s="7"/>
    </row>
    <row r="10" spans="1:43" s="16" customFormat="1" ht="12">
      <c r="A10" s="49" t="s">
        <v>0</v>
      </c>
      <c r="B10" s="14" t="s">
        <v>106</v>
      </c>
      <c r="C10" s="14" t="s">
        <v>106</v>
      </c>
      <c r="D10" s="49" t="s">
        <v>1</v>
      </c>
      <c r="E10" s="49" t="s">
        <v>2</v>
      </c>
      <c r="F10" s="49" t="s">
        <v>3</v>
      </c>
      <c r="G10" s="49" t="s">
        <v>4</v>
      </c>
      <c r="H10" s="14" t="s">
        <v>112</v>
      </c>
      <c r="I10" s="14" t="s">
        <v>5</v>
      </c>
      <c r="J10" s="14" t="s">
        <v>6</v>
      </c>
      <c r="K10" s="49" t="s">
        <v>7</v>
      </c>
      <c r="L10" s="14" t="s">
        <v>109</v>
      </c>
      <c r="M10" s="15" t="s">
        <v>111</v>
      </c>
      <c r="N10" s="49" t="s">
        <v>8</v>
      </c>
      <c r="O10" s="49" t="s">
        <v>9</v>
      </c>
      <c r="P10" s="20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</row>
    <row r="11" spans="1:43" s="19" customFormat="1" ht="12">
      <c r="A11" s="50"/>
      <c r="B11" s="17" t="s">
        <v>105</v>
      </c>
      <c r="C11" s="17" t="s">
        <v>107</v>
      </c>
      <c r="D11" s="50"/>
      <c r="E11" s="50"/>
      <c r="F11" s="50"/>
      <c r="G11" s="50"/>
      <c r="H11" s="17" t="s">
        <v>113</v>
      </c>
      <c r="I11" s="17"/>
      <c r="J11" s="17"/>
      <c r="K11" s="50"/>
      <c r="L11" s="17" t="s">
        <v>108</v>
      </c>
      <c r="M11" s="18" t="s">
        <v>110</v>
      </c>
      <c r="N11" s="50"/>
      <c r="O11" s="50"/>
      <c r="P11" s="20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</row>
    <row r="12" spans="1:43" s="10" customFormat="1" ht="11.25" customHeight="1">
      <c r="A12" s="9">
        <v>1</v>
      </c>
      <c r="B12" s="10" t="s">
        <v>24</v>
      </c>
      <c r="C12" s="10" t="s">
        <v>25</v>
      </c>
      <c r="D12" s="10" t="s">
        <v>144</v>
      </c>
      <c r="E12" s="10" t="s">
        <v>145</v>
      </c>
      <c r="F12" s="10" t="s">
        <v>147</v>
      </c>
      <c r="G12" s="10" t="s">
        <v>72</v>
      </c>
      <c r="H12" s="25" t="s">
        <v>118</v>
      </c>
      <c r="I12" s="10">
        <v>22452678</v>
      </c>
      <c r="J12" s="9" t="s">
        <v>81</v>
      </c>
      <c r="K12" s="11" t="s">
        <v>99</v>
      </c>
      <c r="L12" s="12">
        <v>36231</v>
      </c>
      <c r="M12" s="13">
        <v>650</v>
      </c>
      <c r="N12" s="9">
        <v>38</v>
      </c>
      <c r="O12" s="10" t="s">
        <v>114</v>
      </c>
      <c r="P12" s="22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</row>
    <row r="13" spans="1:43" s="10" customFormat="1" ht="11.25" customHeight="1">
      <c r="A13" s="9">
        <v>2</v>
      </c>
      <c r="B13" s="10" t="s">
        <v>26</v>
      </c>
      <c r="C13" s="10" t="s">
        <v>27</v>
      </c>
      <c r="D13" s="10" t="s">
        <v>17</v>
      </c>
      <c r="E13" s="11" t="s">
        <v>91</v>
      </c>
      <c r="F13" s="11" t="s">
        <v>146</v>
      </c>
      <c r="G13" s="10" t="s">
        <v>70</v>
      </c>
      <c r="H13" s="25" t="s">
        <v>117</v>
      </c>
      <c r="I13" s="10">
        <v>22457896</v>
      </c>
      <c r="J13" s="9" t="s">
        <v>82</v>
      </c>
      <c r="K13" s="11" t="s">
        <v>100</v>
      </c>
      <c r="L13" s="12">
        <v>36748</v>
      </c>
      <c r="M13" s="13">
        <v>624</v>
      </c>
      <c r="N13" s="9">
        <v>40</v>
      </c>
      <c r="O13" s="10" t="s">
        <v>114</v>
      </c>
      <c r="P13" s="22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</row>
    <row r="14" spans="1:43" s="10" customFormat="1" ht="11.25" customHeight="1">
      <c r="A14" s="9">
        <v>3</v>
      </c>
      <c r="B14" s="10" t="s">
        <v>28</v>
      </c>
      <c r="C14" s="10" t="s">
        <v>29</v>
      </c>
      <c r="D14" s="10" t="s">
        <v>22</v>
      </c>
      <c r="E14" s="10" t="s">
        <v>59</v>
      </c>
      <c r="F14" s="10" t="s">
        <v>148</v>
      </c>
      <c r="G14" s="10" t="s">
        <v>71</v>
      </c>
      <c r="H14" s="9" t="s">
        <v>115</v>
      </c>
      <c r="I14" s="10">
        <v>22365487</v>
      </c>
      <c r="J14" s="9" t="s">
        <v>81</v>
      </c>
      <c r="K14" s="11" t="s">
        <v>101</v>
      </c>
      <c r="L14" s="12">
        <v>36763</v>
      </c>
      <c r="M14" s="13">
        <v>625</v>
      </c>
      <c r="N14" s="9">
        <v>45</v>
      </c>
      <c r="O14" s="10" t="s">
        <v>114</v>
      </c>
      <c r="P14" s="22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</row>
    <row r="15" spans="1:43" s="10" customFormat="1" ht="11.25" customHeight="1">
      <c r="A15" s="9">
        <v>4</v>
      </c>
      <c r="B15" s="10" t="s">
        <v>31</v>
      </c>
      <c r="C15" s="10" t="s">
        <v>32</v>
      </c>
      <c r="D15" s="10" t="s">
        <v>10</v>
      </c>
      <c r="E15" s="11" t="s">
        <v>92</v>
      </c>
      <c r="F15" s="11" t="s">
        <v>149</v>
      </c>
      <c r="G15" s="10" t="s">
        <v>73</v>
      </c>
      <c r="H15" s="25" t="s">
        <v>116</v>
      </c>
      <c r="I15" s="10">
        <v>22364578</v>
      </c>
      <c r="J15" s="9" t="s">
        <v>81</v>
      </c>
      <c r="K15" s="11" t="s">
        <v>102</v>
      </c>
      <c r="L15" s="12">
        <v>36235</v>
      </c>
      <c r="M15" s="13">
        <v>598</v>
      </c>
      <c r="N15" s="9">
        <v>39</v>
      </c>
      <c r="O15" s="10" t="s">
        <v>114</v>
      </c>
      <c r="P15" s="22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</row>
    <row r="16" spans="1:43" s="10" customFormat="1" ht="11.25" customHeight="1">
      <c r="A16" s="9">
        <v>5</v>
      </c>
      <c r="B16" s="10" t="s">
        <v>33</v>
      </c>
      <c r="C16" s="10" t="s">
        <v>34</v>
      </c>
      <c r="D16" s="10" t="s">
        <v>18</v>
      </c>
      <c r="E16" s="11" t="s">
        <v>93</v>
      </c>
      <c r="F16" s="11" t="s">
        <v>150</v>
      </c>
      <c r="G16" s="10" t="s">
        <v>74</v>
      </c>
      <c r="H16" s="9" t="s">
        <v>119</v>
      </c>
      <c r="I16" s="10">
        <v>22378965</v>
      </c>
      <c r="J16" s="9" t="s">
        <v>81</v>
      </c>
      <c r="K16" s="11" t="s">
        <v>103</v>
      </c>
      <c r="L16" s="12">
        <v>36405</v>
      </c>
      <c r="M16" s="13">
        <v>568</v>
      </c>
      <c r="N16" s="9">
        <v>32</v>
      </c>
      <c r="O16" s="10" t="s">
        <v>114</v>
      </c>
      <c r="P16" s="22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</row>
    <row r="17" spans="1:43" s="10" customFormat="1" ht="11.25" customHeight="1">
      <c r="A17" s="9">
        <v>6</v>
      </c>
      <c r="B17" s="10" t="s">
        <v>35</v>
      </c>
      <c r="C17" s="10" t="s">
        <v>36</v>
      </c>
      <c r="D17" s="10" t="s">
        <v>19</v>
      </c>
      <c r="E17" s="11" t="s">
        <v>94</v>
      </c>
      <c r="F17" s="11" t="s">
        <v>151</v>
      </c>
      <c r="G17" s="10" t="s">
        <v>75</v>
      </c>
      <c r="H17" s="9" t="s">
        <v>120</v>
      </c>
      <c r="I17" s="10">
        <v>22376525</v>
      </c>
      <c r="J17" s="9" t="s">
        <v>81</v>
      </c>
      <c r="K17" s="11" t="s">
        <v>104</v>
      </c>
      <c r="L17" s="12">
        <v>36495</v>
      </c>
      <c r="M17" s="13">
        <v>575</v>
      </c>
      <c r="N17" s="9">
        <v>30</v>
      </c>
      <c r="O17" s="10" t="s">
        <v>114</v>
      </c>
      <c r="P17" s="22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</row>
    <row r="18" spans="1:43" s="10" customFormat="1" ht="11.25" customHeight="1">
      <c r="A18" s="9">
        <v>7</v>
      </c>
      <c r="B18" s="10" t="s">
        <v>37</v>
      </c>
      <c r="C18" s="10" t="s">
        <v>38</v>
      </c>
      <c r="D18" s="10" t="s">
        <v>15</v>
      </c>
      <c r="E18" s="10" t="s">
        <v>60</v>
      </c>
      <c r="F18" s="10" t="s">
        <v>152</v>
      </c>
      <c r="G18" s="10" t="s">
        <v>76</v>
      </c>
      <c r="H18" s="9" t="s">
        <v>121</v>
      </c>
      <c r="I18" s="10">
        <v>22379512</v>
      </c>
      <c r="J18" s="9" t="s">
        <v>81</v>
      </c>
      <c r="K18" s="10" t="s">
        <v>83</v>
      </c>
      <c r="L18" s="12">
        <v>32285</v>
      </c>
      <c r="M18" s="13">
        <v>514</v>
      </c>
      <c r="N18" s="9">
        <v>29</v>
      </c>
      <c r="O18" s="10" t="s">
        <v>114</v>
      </c>
      <c r="P18" s="22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</row>
    <row r="19" spans="1:43" s="10" customFormat="1" ht="11.25" customHeight="1">
      <c r="A19" s="9">
        <v>8</v>
      </c>
      <c r="B19" s="10" t="s">
        <v>39</v>
      </c>
      <c r="C19" s="10" t="s">
        <v>40</v>
      </c>
      <c r="D19" s="10" t="s">
        <v>21</v>
      </c>
      <c r="E19" s="11" t="s">
        <v>95</v>
      </c>
      <c r="F19" s="11" t="s">
        <v>153</v>
      </c>
      <c r="G19" s="10" t="s">
        <v>77</v>
      </c>
      <c r="H19" s="9" t="s">
        <v>122</v>
      </c>
      <c r="I19" s="10">
        <v>22364531</v>
      </c>
      <c r="J19" s="9" t="s">
        <v>81</v>
      </c>
      <c r="K19" s="10" t="s">
        <v>83</v>
      </c>
      <c r="L19" s="12">
        <v>31844</v>
      </c>
      <c r="M19" s="13">
        <v>512</v>
      </c>
      <c r="N19" s="9">
        <v>30</v>
      </c>
      <c r="O19" s="10" t="s">
        <v>114</v>
      </c>
      <c r="P19" s="22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</row>
    <row r="20" spans="1:43" s="10" customFormat="1" ht="11.25" customHeight="1">
      <c r="A20" s="9">
        <v>9</v>
      </c>
      <c r="B20" s="10" t="s">
        <v>42</v>
      </c>
      <c r="C20" s="10" t="s">
        <v>24</v>
      </c>
      <c r="D20" s="10" t="s">
        <v>20</v>
      </c>
      <c r="E20" s="11" t="s">
        <v>96</v>
      </c>
      <c r="F20" s="11" t="s">
        <v>157</v>
      </c>
      <c r="G20" s="10" t="s">
        <v>78</v>
      </c>
      <c r="H20" s="9" t="s">
        <v>123</v>
      </c>
      <c r="I20" s="10">
        <v>22678920</v>
      </c>
      <c r="J20" s="9" t="s">
        <v>82</v>
      </c>
      <c r="K20" s="10" t="s">
        <v>83</v>
      </c>
      <c r="L20" s="12">
        <v>31729</v>
      </c>
      <c r="M20" s="13">
        <v>536</v>
      </c>
      <c r="N20" s="9">
        <v>33</v>
      </c>
      <c r="O20" s="10" t="s">
        <v>114</v>
      </c>
      <c r="P20" s="22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</row>
    <row r="21" spans="1:43" s="10" customFormat="1" ht="11.25" customHeight="1">
      <c r="A21" s="9">
        <v>10</v>
      </c>
      <c r="B21" s="10" t="s">
        <v>24</v>
      </c>
      <c r="C21" s="10" t="s">
        <v>43</v>
      </c>
      <c r="D21" s="10" t="s">
        <v>14</v>
      </c>
      <c r="E21" s="10" t="s">
        <v>97</v>
      </c>
      <c r="F21" s="10" t="s">
        <v>156</v>
      </c>
      <c r="G21" s="10" t="s">
        <v>133</v>
      </c>
      <c r="H21" s="9" t="s">
        <v>124</v>
      </c>
      <c r="I21" s="10">
        <v>22363254</v>
      </c>
      <c r="J21" s="9" t="s">
        <v>82</v>
      </c>
      <c r="K21" s="10" t="s">
        <v>84</v>
      </c>
      <c r="L21" s="12">
        <v>36887</v>
      </c>
      <c r="M21" s="13">
        <v>150</v>
      </c>
      <c r="N21" s="9">
        <v>25</v>
      </c>
      <c r="O21" s="10" t="s">
        <v>114</v>
      </c>
      <c r="P21" s="22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</row>
    <row r="22" spans="1:43" s="10" customFormat="1" ht="11.25" customHeight="1">
      <c r="A22" s="9">
        <v>11</v>
      </c>
      <c r="B22" s="10" t="s">
        <v>44</v>
      </c>
      <c r="C22" s="10" t="s">
        <v>24</v>
      </c>
      <c r="D22" s="10" t="s">
        <v>13</v>
      </c>
      <c r="E22" s="11" t="s">
        <v>98</v>
      </c>
      <c r="F22" s="11" t="s">
        <v>155</v>
      </c>
      <c r="G22" s="10" t="s">
        <v>134</v>
      </c>
      <c r="H22" s="9" t="s">
        <v>125</v>
      </c>
      <c r="I22" s="10">
        <v>22459685</v>
      </c>
      <c r="J22" s="9" t="s">
        <v>82</v>
      </c>
      <c r="K22" s="10" t="s">
        <v>84</v>
      </c>
      <c r="L22" s="12">
        <v>37193</v>
      </c>
      <c r="M22" s="13">
        <v>150</v>
      </c>
      <c r="N22" s="9">
        <v>26</v>
      </c>
      <c r="O22" s="10" t="s">
        <v>114</v>
      </c>
      <c r="P22" s="22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</row>
    <row r="23" spans="1:43" s="10" customFormat="1" ht="11.25" customHeight="1">
      <c r="A23" s="9">
        <v>12</v>
      </c>
      <c r="B23" s="10" t="s">
        <v>45</v>
      </c>
      <c r="C23" s="10" t="s">
        <v>26</v>
      </c>
      <c r="D23" s="10" t="s">
        <v>12</v>
      </c>
      <c r="E23" s="10" t="s">
        <v>61</v>
      </c>
      <c r="F23" s="10" t="s">
        <v>154</v>
      </c>
      <c r="G23" s="10" t="s">
        <v>135</v>
      </c>
      <c r="H23" s="9" t="s">
        <v>118</v>
      </c>
      <c r="I23" s="10">
        <v>22451023</v>
      </c>
      <c r="J23" s="9" t="s">
        <v>82</v>
      </c>
      <c r="K23" s="10" t="s">
        <v>84</v>
      </c>
      <c r="L23" s="12">
        <v>37149</v>
      </c>
      <c r="M23" s="13">
        <v>150</v>
      </c>
      <c r="N23" s="9">
        <v>28</v>
      </c>
      <c r="O23" s="10" t="s">
        <v>114</v>
      </c>
      <c r="P23" s="22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</row>
    <row r="24" spans="1:43" s="10" customFormat="1" ht="11.25" customHeight="1">
      <c r="A24" s="9">
        <v>13</v>
      </c>
      <c r="B24" s="10" t="s">
        <v>46</v>
      </c>
      <c r="C24" s="10" t="s">
        <v>47</v>
      </c>
      <c r="D24" s="10" t="s">
        <v>41</v>
      </c>
      <c r="E24" s="10" t="s">
        <v>62</v>
      </c>
      <c r="F24" s="10" t="s">
        <v>158</v>
      </c>
      <c r="G24" s="10" t="s">
        <v>136</v>
      </c>
      <c r="H24" s="9" t="s">
        <v>126</v>
      </c>
      <c r="I24" s="10">
        <v>22456768</v>
      </c>
      <c r="J24" s="9" t="s">
        <v>81</v>
      </c>
      <c r="K24" s="10" t="s">
        <v>85</v>
      </c>
      <c r="L24" s="12">
        <v>31405</v>
      </c>
      <c r="M24" s="13">
        <v>185</v>
      </c>
      <c r="N24" s="9">
        <v>28</v>
      </c>
      <c r="O24" s="10" t="s">
        <v>114</v>
      </c>
      <c r="P24" s="22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</row>
    <row r="25" spans="1:43" s="10" customFormat="1" ht="11.25" customHeight="1">
      <c r="A25" s="9">
        <v>14</v>
      </c>
      <c r="B25" s="10" t="s">
        <v>48</v>
      </c>
      <c r="C25" s="10" t="s">
        <v>49</v>
      </c>
      <c r="D25" s="10" t="s">
        <v>23</v>
      </c>
      <c r="E25" s="10" t="s">
        <v>63</v>
      </c>
      <c r="F25" s="10" t="s">
        <v>159</v>
      </c>
      <c r="G25" s="10" t="s">
        <v>137</v>
      </c>
      <c r="H25" s="9" t="s">
        <v>127</v>
      </c>
      <c r="I25" s="10">
        <v>22373123</v>
      </c>
      <c r="J25" s="9" t="s">
        <v>82</v>
      </c>
      <c r="K25" s="10" t="s">
        <v>86</v>
      </c>
      <c r="L25" s="12">
        <v>32942</v>
      </c>
      <c r="M25" s="13">
        <v>178</v>
      </c>
      <c r="N25" s="9">
        <v>27</v>
      </c>
      <c r="O25" s="10" t="s">
        <v>114</v>
      </c>
      <c r="P25" s="22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</row>
    <row r="26" spans="1:43" s="10" customFormat="1" ht="11.25" customHeight="1">
      <c r="A26" s="9">
        <v>15</v>
      </c>
      <c r="B26" s="10" t="s">
        <v>50</v>
      </c>
      <c r="C26" s="10" t="s">
        <v>25</v>
      </c>
      <c r="D26" s="10" t="s">
        <v>30</v>
      </c>
      <c r="E26" s="10" t="s">
        <v>64</v>
      </c>
      <c r="F26" s="10" t="s">
        <v>160</v>
      </c>
      <c r="G26" s="10" t="s">
        <v>138</v>
      </c>
      <c r="H26" s="9" t="s">
        <v>128</v>
      </c>
      <c r="I26" s="10">
        <v>22452132</v>
      </c>
      <c r="J26" s="9" t="s">
        <v>82</v>
      </c>
      <c r="K26" s="10" t="s">
        <v>85</v>
      </c>
      <c r="L26" s="12">
        <v>36510</v>
      </c>
      <c r="M26" s="13">
        <v>185</v>
      </c>
      <c r="N26" s="9">
        <v>25</v>
      </c>
      <c r="O26" s="10" t="s">
        <v>114</v>
      </c>
      <c r="P26" s="22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</row>
    <row r="27" spans="1:43" s="10" customFormat="1" ht="11.25" customHeight="1">
      <c r="A27" s="9">
        <v>16</v>
      </c>
      <c r="B27" s="10" t="s">
        <v>51</v>
      </c>
      <c r="C27" s="10" t="s">
        <v>52</v>
      </c>
      <c r="D27" s="10" t="s">
        <v>11</v>
      </c>
      <c r="E27" s="10" t="s">
        <v>65</v>
      </c>
      <c r="F27" s="10" t="s">
        <v>161</v>
      </c>
      <c r="G27" s="10" t="s">
        <v>139</v>
      </c>
      <c r="H27" s="9" t="s">
        <v>129</v>
      </c>
      <c r="I27" s="10">
        <v>22457545</v>
      </c>
      <c r="J27" s="9" t="s">
        <v>82</v>
      </c>
      <c r="K27" s="10" t="s">
        <v>85</v>
      </c>
      <c r="L27" s="12">
        <v>32642</v>
      </c>
      <c r="M27" s="13">
        <v>185</v>
      </c>
      <c r="N27" s="9">
        <v>24</v>
      </c>
      <c r="O27" s="10" t="s">
        <v>114</v>
      </c>
      <c r="P27" s="22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</row>
    <row r="28" spans="1:43" s="10" customFormat="1" ht="11.25" customHeight="1">
      <c r="A28" s="9">
        <v>17</v>
      </c>
      <c r="B28" s="10" t="s">
        <v>53</v>
      </c>
      <c r="C28" s="10" t="s">
        <v>36</v>
      </c>
      <c r="D28" s="10" t="s">
        <v>16</v>
      </c>
      <c r="E28" s="10" t="s">
        <v>66</v>
      </c>
      <c r="F28" s="10" t="s">
        <v>162</v>
      </c>
      <c r="G28" s="10" t="s">
        <v>140</v>
      </c>
      <c r="H28" s="25" t="s">
        <v>130</v>
      </c>
      <c r="I28" s="10">
        <v>22368754</v>
      </c>
      <c r="J28" s="9" t="s">
        <v>81</v>
      </c>
      <c r="K28" s="10" t="s">
        <v>85</v>
      </c>
      <c r="L28" s="12">
        <v>36433</v>
      </c>
      <c r="M28" s="13">
        <v>185</v>
      </c>
      <c r="N28" s="9">
        <v>26</v>
      </c>
      <c r="O28" s="10" t="s">
        <v>114</v>
      </c>
      <c r="P28" s="22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</row>
    <row r="29" spans="1:43" s="10" customFormat="1" ht="11.25" customHeight="1">
      <c r="A29" s="9">
        <v>18</v>
      </c>
      <c r="B29" s="10" t="s">
        <v>54</v>
      </c>
      <c r="C29" s="10" t="s">
        <v>55</v>
      </c>
      <c r="D29" s="10" t="s">
        <v>90</v>
      </c>
      <c r="E29" s="10" t="s">
        <v>67</v>
      </c>
      <c r="F29" s="10" t="s">
        <v>163</v>
      </c>
      <c r="G29" s="10" t="s">
        <v>141</v>
      </c>
      <c r="H29" s="9" t="s">
        <v>123</v>
      </c>
      <c r="I29" s="10">
        <v>22356587</v>
      </c>
      <c r="J29" s="9" t="s">
        <v>81</v>
      </c>
      <c r="K29" s="10" t="s">
        <v>87</v>
      </c>
      <c r="L29" s="12">
        <v>30953</v>
      </c>
      <c r="M29" s="13">
        <v>145</v>
      </c>
      <c r="N29" s="9">
        <v>49</v>
      </c>
      <c r="O29" s="10" t="s">
        <v>114</v>
      </c>
      <c r="P29" s="22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</row>
    <row r="30" spans="1:43" s="10" customFormat="1" ht="11.25" customHeight="1">
      <c r="A30" s="9">
        <v>19</v>
      </c>
      <c r="B30" s="10" t="s">
        <v>27</v>
      </c>
      <c r="C30" s="10" t="s">
        <v>56</v>
      </c>
      <c r="D30" s="10" t="s">
        <v>47</v>
      </c>
      <c r="E30" s="10" t="s">
        <v>68</v>
      </c>
      <c r="F30" s="10" t="s">
        <v>164</v>
      </c>
      <c r="G30" s="10" t="s">
        <v>142</v>
      </c>
      <c r="H30" s="9" t="s">
        <v>131</v>
      </c>
      <c r="I30" s="10">
        <v>22453725</v>
      </c>
      <c r="J30" s="9" t="s">
        <v>81</v>
      </c>
      <c r="K30" s="10" t="s">
        <v>87</v>
      </c>
      <c r="L30" s="12">
        <v>33011</v>
      </c>
      <c r="M30" s="13">
        <v>145</v>
      </c>
      <c r="N30" s="9">
        <v>45</v>
      </c>
      <c r="O30" s="10" t="s">
        <v>114</v>
      </c>
      <c r="P30" s="22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</row>
    <row r="31" spans="1:43" s="10" customFormat="1" ht="11.25" customHeight="1">
      <c r="A31" s="9">
        <v>20</v>
      </c>
      <c r="B31" s="10" t="s">
        <v>57</v>
      </c>
      <c r="C31" s="10" t="s">
        <v>58</v>
      </c>
      <c r="D31" s="10" t="s">
        <v>89</v>
      </c>
      <c r="E31" s="10" t="s">
        <v>69</v>
      </c>
      <c r="F31" s="10" t="s">
        <v>165</v>
      </c>
      <c r="G31" s="10" t="s">
        <v>143</v>
      </c>
      <c r="H31" s="9" t="s">
        <v>132</v>
      </c>
      <c r="I31" s="10">
        <v>22351457</v>
      </c>
      <c r="J31" s="9" t="s">
        <v>82</v>
      </c>
      <c r="K31" s="10" t="s">
        <v>88</v>
      </c>
      <c r="L31" s="12">
        <v>32770</v>
      </c>
      <c r="M31" s="13">
        <v>145</v>
      </c>
      <c r="N31" s="9">
        <v>46</v>
      </c>
      <c r="O31" s="10" t="s">
        <v>114</v>
      </c>
      <c r="P31" s="22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</row>
    <row r="32" spans="8:43" s="1" customFormat="1" ht="10.5" customHeight="1">
      <c r="H32" s="2"/>
      <c r="J32" s="2"/>
      <c r="M32" s="4"/>
      <c r="N32" s="2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</row>
    <row r="33" ht="10.5" customHeight="1"/>
    <row r="34" ht="10.5" customHeight="1"/>
    <row r="35" ht="14.25">
      <c r="E35" s="1"/>
    </row>
  </sheetData>
  <sheetProtection/>
  <mergeCells count="9">
    <mergeCell ref="B1:J1"/>
    <mergeCell ref="O10:O11"/>
    <mergeCell ref="E10:E11"/>
    <mergeCell ref="A10:A11"/>
    <mergeCell ref="F10:F11"/>
    <mergeCell ref="G10:G11"/>
    <mergeCell ref="D10:D11"/>
    <mergeCell ref="K10:K11"/>
    <mergeCell ref="N10:N11"/>
  </mergeCells>
  <printOptions/>
  <pageMargins left="0.44" right="0.75" top="1" bottom="1" header="0" footer="0"/>
  <pageSetup horizontalDpi="300" verticalDpi="300" orientation="landscape" r:id="rId2"/>
  <headerFooter alignWithMargins="0">
    <oddHeader>&amp;LINFORMATICA IV</oddHeader>
    <oddFooter>&amp;RALEJANDRO LOPEZ REYES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4:W33"/>
  <sheetViews>
    <sheetView zoomScale="200" zoomScaleNormal="200" zoomScalePageLayoutView="0" workbookViewId="0" topLeftCell="A18">
      <selection activeCell="W12" sqref="W12"/>
    </sheetView>
  </sheetViews>
  <sheetFormatPr defaultColWidth="11.00390625" defaultRowHeight="14.25"/>
  <cols>
    <col min="1" max="1" width="3.00390625" style="3" customWidth="1"/>
    <col min="2" max="2" width="7.625" style="0" customWidth="1"/>
    <col min="3" max="3" width="6.375" style="0" customWidth="1"/>
    <col min="4" max="4" width="6.50390625" style="0" customWidth="1"/>
    <col min="5" max="5" width="10.25390625" style="0" customWidth="1"/>
    <col min="6" max="6" width="5.875" style="0" customWidth="1"/>
    <col min="7" max="7" width="8.375" style="3" customWidth="1"/>
    <col min="8" max="8" width="5.875" style="0" customWidth="1"/>
    <col min="9" max="9" width="5.25390625" style="3" customWidth="1"/>
    <col min="10" max="10" width="6.625" style="3" customWidth="1"/>
    <col min="11" max="11" width="6.125" style="3" customWidth="1"/>
    <col min="12" max="12" width="11.875" style="0" bestFit="1" customWidth="1"/>
    <col min="13" max="13" width="7.375" style="0" customWidth="1"/>
    <col min="14" max="14" width="5.375" style="0" customWidth="1"/>
    <col min="15" max="15" width="7.25390625" style="29" customWidth="1"/>
    <col min="16" max="16" width="9.50390625" style="0" customWidth="1"/>
    <col min="17" max="17" width="6.125" style="0" customWidth="1"/>
    <col min="18" max="18" width="3.375" style="0" customWidth="1"/>
    <col min="19" max="19" width="4.875" style="0" customWidth="1"/>
    <col min="20" max="20" width="5.50390625" style="0" customWidth="1"/>
    <col min="21" max="21" width="5.625" style="0" customWidth="1"/>
    <col min="22" max="22" width="8.625" style="0" customWidth="1"/>
    <col min="23" max="23" width="5.75390625" style="0" customWidth="1"/>
  </cols>
  <sheetData>
    <row r="4" ht="14.25">
      <c r="M4" t="s">
        <v>184</v>
      </c>
    </row>
    <row r="8" spans="1:17" ht="27">
      <c r="A8" s="26" t="s">
        <v>180</v>
      </c>
      <c r="B8" s="27"/>
      <c r="C8" s="27"/>
      <c r="D8" s="27"/>
      <c r="E8" s="27"/>
      <c r="F8" s="27"/>
      <c r="G8" s="28"/>
      <c r="H8" s="27"/>
      <c r="Q8" s="30"/>
    </row>
    <row r="9" spans="19:23" ht="14.25">
      <c r="S9" s="48" t="s">
        <v>187</v>
      </c>
      <c r="T9" s="48" t="s">
        <v>189</v>
      </c>
      <c r="U9" s="48" t="s">
        <v>191</v>
      </c>
      <c r="V9" s="48" t="s">
        <v>193</v>
      </c>
      <c r="W9" s="48"/>
    </row>
    <row r="10" spans="1:23" s="36" customFormat="1" ht="11.25">
      <c r="A10" s="51" t="s">
        <v>0</v>
      </c>
      <c r="B10" s="51" t="s">
        <v>1</v>
      </c>
      <c r="C10" s="32" t="s">
        <v>106</v>
      </c>
      <c r="D10" s="33" t="s">
        <v>106</v>
      </c>
      <c r="E10" s="51" t="s">
        <v>7</v>
      </c>
      <c r="F10" s="31" t="s">
        <v>111</v>
      </c>
      <c r="G10" s="34" t="s">
        <v>169</v>
      </c>
      <c r="H10" s="34" t="s">
        <v>111</v>
      </c>
      <c r="I10" s="34" t="s">
        <v>172</v>
      </c>
      <c r="J10" s="34" t="s">
        <v>173</v>
      </c>
      <c r="K10" s="34" t="s">
        <v>175</v>
      </c>
      <c r="L10" s="54" t="s">
        <v>181</v>
      </c>
      <c r="M10" s="32" t="s">
        <v>182</v>
      </c>
      <c r="N10" s="51" t="s">
        <v>80</v>
      </c>
      <c r="O10" s="35" t="s">
        <v>176</v>
      </c>
      <c r="P10" s="34" t="s">
        <v>79</v>
      </c>
      <c r="Q10" s="36" t="s">
        <v>185</v>
      </c>
      <c r="R10" s="36" t="s">
        <v>186</v>
      </c>
      <c r="S10" s="48" t="s">
        <v>188</v>
      </c>
      <c r="T10" s="48" t="s">
        <v>190</v>
      </c>
      <c r="U10" s="48" t="s">
        <v>192</v>
      </c>
      <c r="V10" s="48" t="s">
        <v>194</v>
      </c>
      <c r="W10" s="48" t="s">
        <v>196</v>
      </c>
    </row>
    <row r="11" spans="1:22" s="42" customFormat="1" ht="8.25">
      <c r="A11" s="52"/>
      <c r="B11" s="56"/>
      <c r="C11" s="37" t="s">
        <v>166</v>
      </c>
      <c r="D11" s="38" t="s">
        <v>167</v>
      </c>
      <c r="E11" s="56"/>
      <c r="F11" s="39" t="s">
        <v>168</v>
      </c>
      <c r="G11" s="40" t="s">
        <v>170</v>
      </c>
      <c r="H11" s="40" t="s">
        <v>171</v>
      </c>
      <c r="I11" s="40" t="s">
        <v>179</v>
      </c>
      <c r="J11" s="40" t="s">
        <v>174</v>
      </c>
      <c r="K11" s="40" t="s">
        <v>174</v>
      </c>
      <c r="L11" s="55"/>
      <c r="M11" s="37" t="s">
        <v>183</v>
      </c>
      <c r="N11" s="53"/>
      <c r="O11" s="41" t="s">
        <v>177</v>
      </c>
      <c r="P11" s="40" t="s">
        <v>178</v>
      </c>
      <c r="V11" s="42" t="s">
        <v>195</v>
      </c>
    </row>
    <row r="12" spans="1:23" s="36" customFormat="1" ht="8.25">
      <c r="A12" s="43">
        <f>Hoja1!A12</f>
        <v>1</v>
      </c>
      <c r="B12" s="44" t="str">
        <f>Hoja1!B12</f>
        <v>GARCIA</v>
      </c>
      <c r="C12" s="44" t="str">
        <f>Hoja1!C12</f>
        <v>ROSAS</v>
      </c>
      <c r="D12" s="44" t="str">
        <f>Hoja1!D12</f>
        <v>JUAN</v>
      </c>
      <c r="E12" s="44" t="str">
        <f>Hoja1!K12</f>
        <v>GTE. GRAL.</v>
      </c>
      <c r="F12" s="45">
        <f>Hoja1!M12</f>
        <v>650</v>
      </c>
      <c r="G12" s="43">
        <v>15</v>
      </c>
      <c r="H12" s="45">
        <f>F12*G12</f>
        <v>9750</v>
      </c>
      <c r="I12" s="43">
        <v>5</v>
      </c>
      <c r="J12" s="43">
        <v>90</v>
      </c>
      <c r="K12" s="43">
        <f>I12*J12</f>
        <v>450</v>
      </c>
      <c r="L12" s="45">
        <f>6*(25)/365</f>
        <v>0.410958904109589</v>
      </c>
      <c r="M12" s="45">
        <f>15/365</f>
        <v>0.0410958904109589</v>
      </c>
      <c r="N12" s="45">
        <f>L12+M12+1</f>
        <v>1.452054794520548</v>
      </c>
      <c r="O12" s="45">
        <f>N12*F12</f>
        <v>943.8356164383562</v>
      </c>
      <c r="P12" s="45">
        <f>O12*G12</f>
        <v>14157.534246575342</v>
      </c>
      <c r="Q12" s="36">
        <f>IF(P12&gt;128.4,(P12-128.4)*1.52/100,0)</f>
        <v>213.2428405479452</v>
      </c>
      <c r="R12" s="46">
        <f>P12*0.25/100</f>
        <v>35.39383561643835</v>
      </c>
      <c r="S12" s="46">
        <f>P12*0.625/100</f>
        <v>88.4845890410959</v>
      </c>
      <c r="T12" s="46">
        <f>P12*0/100</f>
        <v>0</v>
      </c>
      <c r="U12" s="46">
        <f>P12*1.125/100</f>
        <v>159.27226027397262</v>
      </c>
      <c r="V12" s="46">
        <f>P12*0/100</f>
        <v>0</v>
      </c>
      <c r="W12" s="46">
        <f>P12*0.375/100</f>
        <v>53.090753424657535</v>
      </c>
    </row>
    <row r="13" spans="1:23" s="36" customFormat="1" ht="8.25">
      <c r="A13" s="43">
        <f>Hoja1!A13</f>
        <v>2</v>
      </c>
      <c r="B13" s="44" t="str">
        <f>Hoja1!B13</f>
        <v>PEREZ</v>
      </c>
      <c r="C13" s="44" t="str">
        <f>Hoja1!C13</f>
        <v>SANCHEZ</v>
      </c>
      <c r="D13" s="44" t="str">
        <f>Hoja1!D13</f>
        <v>ALONDRA</v>
      </c>
      <c r="E13" s="44" t="str">
        <f>Hoja1!K13</f>
        <v>GTE. DE VTAS.</v>
      </c>
      <c r="F13" s="45">
        <f>Hoja1!M13</f>
        <v>624</v>
      </c>
      <c r="G13" s="43">
        <v>15</v>
      </c>
      <c r="H13" s="45">
        <f aca="true" t="shared" si="0" ref="H13:H31">F13*G13</f>
        <v>9360</v>
      </c>
      <c r="I13" s="43">
        <v>4</v>
      </c>
      <c r="J13" s="43">
        <v>90</v>
      </c>
      <c r="K13" s="43">
        <f aca="true" t="shared" si="1" ref="K13:K31">I13*J13</f>
        <v>360</v>
      </c>
      <c r="L13" s="45">
        <f aca="true" t="shared" si="2" ref="L13:L31">6*(25)/365</f>
        <v>0.410958904109589</v>
      </c>
      <c r="M13" s="45">
        <f aca="true" t="shared" si="3" ref="M13:M31">15/365</f>
        <v>0.0410958904109589</v>
      </c>
      <c r="N13" s="45">
        <f aca="true" t="shared" si="4" ref="N13:N31">L13+M13+1</f>
        <v>1.452054794520548</v>
      </c>
      <c r="O13" s="45">
        <f aca="true" t="shared" si="5" ref="O13:O31">N13*F13</f>
        <v>906.082191780822</v>
      </c>
      <c r="P13" s="45">
        <f aca="true" t="shared" si="6" ref="P13:P31">O13*G13</f>
        <v>13591.232876712329</v>
      </c>
      <c r="Q13" s="36">
        <f aca="true" t="shared" si="7" ref="Q13:Q31">IF(P13&gt;128.4,(P13-128.4)*1.52/100,0)</f>
        <v>204.6350597260274</v>
      </c>
      <c r="R13" s="46">
        <f aca="true" t="shared" si="8" ref="R13:R31">P13*0.25/100</f>
        <v>33.97808219178082</v>
      </c>
      <c r="S13" s="46">
        <f aca="true" t="shared" si="9" ref="S13:S30">P13*0.625/100</f>
        <v>84.94520547945206</v>
      </c>
      <c r="T13" s="46">
        <f aca="true" t="shared" si="10" ref="T13:T31">P13*0/100</f>
        <v>0</v>
      </c>
      <c r="U13" s="46">
        <f aca="true" t="shared" si="11" ref="U13:U31">P13*1.125/100</f>
        <v>152.90136986301368</v>
      </c>
      <c r="V13" s="46">
        <f aca="true" t="shared" si="12" ref="V13:V31">P13*0/100</f>
        <v>0</v>
      </c>
      <c r="W13" s="46">
        <f aca="true" t="shared" si="13" ref="W13:W31">P13*0.375/100</f>
        <v>50.967123287671235</v>
      </c>
    </row>
    <row r="14" spans="1:23" s="36" customFormat="1" ht="8.25">
      <c r="A14" s="43">
        <f>Hoja1!A14</f>
        <v>3</v>
      </c>
      <c r="B14" s="44" t="str">
        <f>Hoja1!B14</f>
        <v>PONCE</v>
      </c>
      <c r="C14" s="44" t="str">
        <f>Hoja1!C14</f>
        <v>HERNANDEZ</v>
      </c>
      <c r="D14" s="44" t="str">
        <f>Hoja1!D14</f>
        <v>ANDRES</v>
      </c>
      <c r="E14" s="44" t="str">
        <f>Hoja1!K14</f>
        <v>GTE. DE CPRAS.</v>
      </c>
      <c r="F14" s="45">
        <f>Hoja1!M14</f>
        <v>625</v>
      </c>
      <c r="G14" s="43">
        <v>15</v>
      </c>
      <c r="H14" s="45">
        <f t="shared" si="0"/>
        <v>9375</v>
      </c>
      <c r="I14" s="43">
        <v>6</v>
      </c>
      <c r="J14" s="43">
        <v>90</v>
      </c>
      <c r="K14" s="43">
        <f t="shared" si="1"/>
        <v>540</v>
      </c>
      <c r="L14" s="45">
        <f t="shared" si="2"/>
        <v>0.410958904109589</v>
      </c>
      <c r="M14" s="45">
        <f t="shared" si="3"/>
        <v>0.0410958904109589</v>
      </c>
      <c r="N14" s="45">
        <f t="shared" si="4"/>
        <v>1.452054794520548</v>
      </c>
      <c r="O14" s="45">
        <f t="shared" si="5"/>
        <v>907.5342465753425</v>
      </c>
      <c r="P14" s="45">
        <f t="shared" si="6"/>
        <v>13613.013698630139</v>
      </c>
      <c r="Q14" s="36">
        <f t="shared" si="7"/>
        <v>204.9661282191781</v>
      </c>
      <c r="R14" s="46">
        <f t="shared" si="8"/>
        <v>34.032534246575345</v>
      </c>
      <c r="S14" s="46">
        <f t="shared" si="9"/>
        <v>85.08133561643837</v>
      </c>
      <c r="T14" s="46">
        <f t="shared" si="10"/>
        <v>0</v>
      </c>
      <c r="U14" s="46">
        <f t="shared" si="11"/>
        <v>153.14640410958907</v>
      </c>
      <c r="V14" s="46">
        <f t="shared" si="12"/>
        <v>0</v>
      </c>
      <c r="W14" s="46">
        <f t="shared" si="13"/>
        <v>51.04880136986302</v>
      </c>
    </row>
    <row r="15" spans="1:23" s="36" customFormat="1" ht="8.25">
      <c r="A15" s="43">
        <f>Hoja1!A15</f>
        <v>4</v>
      </c>
      <c r="B15" s="44" t="str">
        <f>Hoja1!B15</f>
        <v>TRUJILLO</v>
      </c>
      <c r="C15" s="44" t="str">
        <f>Hoja1!C15</f>
        <v>JIMENEZ</v>
      </c>
      <c r="D15" s="44" t="str">
        <f>Hoja1!D15</f>
        <v>ANGEL</v>
      </c>
      <c r="E15" s="44" t="str">
        <f>Hoja1!K15</f>
        <v>JFE. DE PERSONAL</v>
      </c>
      <c r="F15" s="45">
        <f>Hoja1!M15</f>
        <v>598</v>
      </c>
      <c r="G15" s="43">
        <v>15</v>
      </c>
      <c r="H15" s="45">
        <f t="shared" si="0"/>
        <v>8970</v>
      </c>
      <c r="I15" s="43">
        <v>5</v>
      </c>
      <c r="J15" s="43">
        <v>90</v>
      </c>
      <c r="K15" s="43">
        <f t="shared" si="1"/>
        <v>450</v>
      </c>
      <c r="L15" s="45">
        <f t="shared" si="2"/>
        <v>0.410958904109589</v>
      </c>
      <c r="M15" s="45">
        <f t="shared" si="3"/>
        <v>0.0410958904109589</v>
      </c>
      <c r="N15" s="45">
        <f t="shared" si="4"/>
        <v>1.452054794520548</v>
      </c>
      <c r="O15" s="45">
        <f t="shared" si="5"/>
        <v>868.3287671232877</v>
      </c>
      <c r="P15" s="45">
        <f t="shared" si="6"/>
        <v>13024.931506849314</v>
      </c>
      <c r="Q15" s="36">
        <f t="shared" si="7"/>
        <v>196.02727890410958</v>
      </c>
      <c r="R15" s="46">
        <f t="shared" si="8"/>
        <v>32.56232876712328</v>
      </c>
      <c r="S15" s="46">
        <f t="shared" si="9"/>
        <v>81.40582191780821</v>
      </c>
      <c r="T15" s="46">
        <f t="shared" si="10"/>
        <v>0</v>
      </c>
      <c r="U15" s="46">
        <f t="shared" si="11"/>
        <v>146.53047945205478</v>
      </c>
      <c r="V15" s="46">
        <f t="shared" si="12"/>
        <v>0</v>
      </c>
      <c r="W15" s="46">
        <f t="shared" si="13"/>
        <v>48.84349315068493</v>
      </c>
    </row>
    <row r="16" spans="1:23" s="36" customFormat="1" ht="8.25">
      <c r="A16" s="43">
        <f>Hoja1!A16</f>
        <v>5</v>
      </c>
      <c r="B16" s="44" t="str">
        <f>Hoja1!B16</f>
        <v>BRETON</v>
      </c>
      <c r="C16" s="44" t="str">
        <f>Hoja1!C16</f>
        <v>QUIROZ</v>
      </c>
      <c r="D16" s="44" t="str">
        <f>Hoja1!D16</f>
        <v>ANTONIO</v>
      </c>
      <c r="E16" s="44" t="str">
        <f>Hoja1!K16</f>
        <v>JFE. DE CONTABILIDAD</v>
      </c>
      <c r="F16" s="45">
        <f>Hoja1!M16</f>
        <v>568</v>
      </c>
      <c r="G16" s="43">
        <v>15</v>
      </c>
      <c r="H16" s="45">
        <f t="shared" si="0"/>
        <v>8520</v>
      </c>
      <c r="I16" s="43">
        <v>7</v>
      </c>
      <c r="J16" s="43">
        <v>85</v>
      </c>
      <c r="K16" s="43">
        <f t="shared" si="1"/>
        <v>595</v>
      </c>
      <c r="L16" s="45">
        <f t="shared" si="2"/>
        <v>0.410958904109589</v>
      </c>
      <c r="M16" s="45">
        <f t="shared" si="3"/>
        <v>0.0410958904109589</v>
      </c>
      <c r="N16" s="45">
        <f t="shared" si="4"/>
        <v>1.452054794520548</v>
      </c>
      <c r="O16" s="45">
        <f t="shared" si="5"/>
        <v>824.7671232876712</v>
      </c>
      <c r="P16" s="45">
        <f t="shared" si="6"/>
        <v>12371.506849315068</v>
      </c>
      <c r="Q16" s="36">
        <f t="shared" si="7"/>
        <v>186.09522410958903</v>
      </c>
      <c r="R16" s="46">
        <f t="shared" si="8"/>
        <v>30.92876712328767</v>
      </c>
      <c r="S16" s="46">
        <f t="shared" si="9"/>
        <v>77.32191780821918</v>
      </c>
      <c r="T16" s="46">
        <f t="shared" si="10"/>
        <v>0</v>
      </c>
      <c r="U16" s="46">
        <f t="shared" si="11"/>
        <v>139.17945205479452</v>
      </c>
      <c r="V16" s="46">
        <f t="shared" si="12"/>
        <v>0</v>
      </c>
      <c r="W16" s="46">
        <f t="shared" si="13"/>
        <v>46.393150684931506</v>
      </c>
    </row>
    <row r="17" spans="1:23" s="36" customFormat="1" ht="8.25">
      <c r="A17" s="43">
        <f>Hoja1!A17</f>
        <v>6</v>
      </c>
      <c r="B17" s="44" t="str">
        <f>Hoja1!B17</f>
        <v>JUAREZ</v>
      </c>
      <c r="C17" s="44" t="str">
        <f>Hoja1!C17</f>
        <v>VAZQUEZ</v>
      </c>
      <c r="D17" s="44" t="str">
        <f>Hoja1!D17</f>
        <v>GUILLERMO</v>
      </c>
      <c r="E17" s="44" t="str">
        <f>Hoja1!K17</f>
        <v>JFE. DE PUBLICIDAD</v>
      </c>
      <c r="F17" s="45">
        <f>Hoja1!M17</f>
        <v>575</v>
      </c>
      <c r="G17" s="43">
        <v>15</v>
      </c>
      <c r="H17" s="45">
        <f t="shared" si="0"/>
        <v>8625</v>
      </c>
      <c r="I17" s="43">
        <v>3</v>
      </c>
      <c r="J17" s="43">
        <v>85</v>
      </c>
      <c r="K17" s="43">
        <f t="shared" si="1"/>
        <v>255</v>
      </c>
      <c r="L17" s="45">
        <f t="shared" si="2"/>
        <v>0.410958904109589</v>
      </c>
      <c r="M17" s="45">
        <f t="shared" si="3"/>
        <v>0.0410958904109589</v>
      </c>
      <c r="N17" s="45">
        <f t="shared" si="4"/>
        <v>1.452054794520548</v>
      </c>
      <c r="O17" s="45">
        <f t="shared" si="5"/>
        <v>834.931506849315</v>
      </c>
      <c r="P17" s="45">
        <f t="shared" si="6"/>
        <v>12523.972602739726</v>
      </c>
      <c r="Q17" s="36">
        <f t="shared" si="7"/>
        <v>188.41270356164387</v>
      </c>
      <c r="R17" s="46">
        <f t="shared" si="8"/>
        <v>31.309931506849317</v>
      </c>
      <c r="S17" s="46">
        <f t="shared" si="9"/>
        <v>78.2748287671233</v>
      </c>
      <c r="T17" s="46">
        <f t="shared" si="10"/>
        <v>0</v>
      </c>
      <c r="U17" s="46">
        <f t="shared" si="11"/>
        <v>140.89469178082192</v>
      </c>
      <c r="V17" s="46">
        <f t="shared" si="12"/>
        <v>0</v>
      </c>
      <c r="W17" s="46">
        <f t="shared" si="13"/>
        <v>46.96489726027397</v>
      </c>
    </row>
    <row r="18" spans="1:23" s="36" customFormat="1" ht="8.25">
      <c r="A18" s="43">
        <f>Hoja1!A18</f>
        <v>7</v>
      </c>
      <c r="B18" s="44" t="str">
        <f>Hoja1!B18</f>
        <v>SUAREZ</v>
      </c>
      <c r="C18" s="44" t="str">
        <f>Hoja1!C18</f>
        <v>PERALTA</v>
      </c>
      <c r="D18" s="44" t="str">
        <f>Hoja1!D18</f>
        <v>HECTOR</v>
      </c>
      <c r="E18" s="44" t="str">
        <f>Hoja1!K18</f>
        <v>SUPERVISOR</v>
      </c>
      <c r="F18" s="45">
        <f>Hoja1!M18</f>
        <v>514</v>
      </c>
      <c r="G18" s="43">
        <v>15</v>
      </c>
      <c r="H18" s="45">
        <f t="shared" si="0"/>
        <v>7710</v>
      </c>
      <c r="I18" s="43">
        <v>5</v>
      </c>
      <c r="J18" s="43">
        <v>80</v>
      </c>
      <c r="K18" s="43">
        <f t="shared" si="1"/>
        <v>400</v>
      </c>
      <c r="L18" s="45">
        <f t="shared" si="2"/>
        <v>0.410958904109589</v>
      </c>
      <c r="M18" s="45">
        <f t="shared" si="3"/>
        <v>0.0410958904109589</v>
      </c>
      <c r="N18" s="45">
        <f t="shared" si="4"/>
        <v>1.452054794520548</v>
      </c>
      <c r="O18" s="45">
        <f t="shared" si="5"/>
        <v>746.3561643835617</v>
      </c>
      <c r="P18" s="45">
        <f t="shared" si="6"/>
        <v>11195.342465753425</v>
      </c>
      <c r="Q18" s="36">
        <f t="shared" si="7"/>
        <v>168.21752547945206</v>
      </c>
      <c r="R18" s="46">
        <f t="shared" si="8"/>
        <v>27.988356164383564</v>
      </c>
      <c r="S18" s="46">
        <f t="shared" si="9"/>
        <v>69.97089041095892</v>
      </c>
      <c r="T18" s="46">
        <f t="shared" si="10"/>
        <v>0</v>
      </c>
      <c r="U18" s="46">
        <f t="shared" si="11"/>
        <v>125.94760273972602</v>
      </c>
      <c r="V18" s="46">
        <f t="shared" si="12"/>
        <v>0</v>
      </c>
      <c r="W18" s="46">
        <f t="shared" si="13"/>
        <v>41.98253424657534</v>
      </c>
    </row>
    <row r="19" spans="1:23" s="36" customFormat="1" ht="8.25">
      <c r="A19" s="43">
        <f>Hoja1!A19</f>
        <v>8</v>
      </c>
      <c r="B19" s="44" t="str">
        <f>Hoja1!B19</f>
        <v>TRINIDAD</v>
      </c>
      <c r="C19" s="44" t="str">
        <f>Hoja1!C19</f>
        <v>LOAIZA</v>
      </c>
      <c r="D19" s="44" t="str">
        <f>Hoja1!D19</f>
        <v>JORGE</v>
      </c>
      <c r="E19" s="44" t="str">
        <f>Hoja1!K19</f>
        <v>SUPERVISOR</v>
      </c>
      <c r="F19" s="45">
        <f>Hoja1!M19</f>
        <v>512</v>
      </c>
      <c r="G19" s="43">
        <v>15</v>
      </c>
      <c r="H19" s="45">
        <f t="shared" si="0"/>
        <v>7680</v>
      </c>
      <c r="I19" s="43">
        <v>5</v>
      </c>
      <c r="J19" s="43">
        <v>80</v>
      </c>
      <c r="K19" s="43">
        <f t="shared" si="1"/>
        <v>400</v>
      </c>
      <c r="L19" s="45">
        <f t="shared" si="2"/>
        <v>0.410958904109589</v>
      </c>
      <c r="M19" s="45">
        <f t="shared" si="3"/>
        <v>0.0410958904109589</v>
      </c>
      <c r="N19" s="45">
        <f t="shared" si="4"/>
        <v>1.452054794520548</v>
      </c>
      <c r="O19" s="45">
        <f t="shared" si="5"/>
        <v>743.4520547945206</v>
      </c>
      <c r="P19" s="45">
        <f t="shared" si="6"/>
        <v>11151.780821917808</v>
      </c>
      <c r="Q19" s="36">
        <f t="shared" si="7"/>
        <v>167.55538849315067</v>
      </c>
      <c r="R19" s="46">
        <f t="shared" si="8"/>
        <v>27.87945205479452</v>
      </c>
      <c r="S19" s="46">
        <f t="shared" si="9"/>
        <v>69.69863013698631</v>
      </c>
      <c r="T19" s="46">
        <f t="shared" si="10"/>
        <v>0</v>
      </c>
      <c r="U19" s="46">
        <f t="shared" si="11"/>
        <v>125.45753424657534</v>
      </c>
      <c r="V19" s="46">
        <f t="shared" si="12"/>
        <v>0</v>
      </c>
      <c r="W19" s="46">
        <f t="shared" si="13"/>
        <v>41.819178082191776</v>
      </c>
    </row>
    <row r="20" spans="1:23" s="36" customFormat="1" ht="8.25">
      <c r="A20" s="43">
        <f>Hoja1!A20</f>
        <v>9</v>
      </c>
      <c r="B20" s="44" t="str">
        <f>Hoja1!B20</f>
        <v>CONTRERAS</v>
      </c>
      <c r="C20" s="44" t="str">
        <f>Hoja1!C20</f>
        <v>GARCIA</v>
      </c>
      <c r="D20" s="44" t="str">
        <f>Hoja1!D20</f>
        <v>KARINA</v>
      </c>
      <c r="E20" s="44" t="str">
        <f>Hoja1!K20</f>
        <v>SUPERVISOR</v>
      </c>
      <c r="F20" s="45">
        <f>Hoja1!M20</f>
        <v>536</v>
      </c>
      <c r="G20" s="43">
        <v>15</v>
      </c>
      <c r="H20" s="45">
        <f t="shared" si="0"/>
        <v>8040</v>
      </c>
      <c r="I20" s="43">
        <v>5</v>
      </c>
      <c r="J20" s="43">
        <v>80</v>
      </c>
      <c r="K20" s="43">
        <f t="shared" si="1"/>
        <v>400</v>
      </c>
      <c r="L20" s="45">
        <f t="shared" si="2"/>
        <v>0.410958904109589</v>
      </c>
      <c r="M20" s="45">
        <f t="shared" si="3"/>
        <v>0.0410958904109589</v>
      </c>
      <c r="N20" s="45">
        <f t="shared" si="4"/>
        <v>1.452054794520548</v>
      </c>
      <c r="O20" s="45">
        <f t="shared" si="5"/>
        <v>778.3013698630137</v>
      </c>
      <c r="P20" s="45">
        <f t="shared" si="6"/>
        <v>11674.520547945207</v>
      </c>
      <c r="Q20" s="36">
        <f t="shared" si="7"/>
        <v>175.50103232876714</v>
      </c>
      <c r="R20" s="46">
        <f t="shared" si="8"/>
        <v>29.186301369863017</v>
      </c>
      <c r="S20" s="46">
        <f t="shared" si="9"/>
        <v>72.96575342465754</v>
      </c>
      <c r="T20" s="46">
        <f t="shared" si="10"/>
        <v>0</v>
      </c>
      <c r="U20" s="46">
        <f t="shared" si="11"/>
        <v>131.33835616438358</v>
      </c>
      <c r="V20" s="46">
        <f t="shared" si="12"/>
        <v>0</v>
      </c>
      <c r="W20" s="46">
        <f t="shared" si="13"/>
        <v>43.779452054794525</v>
      </c>
    </row>
    <row r="21" spans="1:23" s="36" customFormat="1" ht="8.25">
      <c r="A21" s="43">
        <f>Hoja1!A21</f>
        <v>10</v>
      </c>
      <c r="B21" s="44" t="str">
        <f>Hoja1!B21</f>
        <v>GARCIA</v>
      </c>
      <c r="C21" s="44" t="str">
        <f>Hoja1!C21</f>
        <v>REYES</v>
      </c>
      <c r="D21" s="44" t="str">
        <f>Hoja1!D21</f>
        <v>LAURA</v>
      </c>
      <c r="E21" s="44" t="str">
        <f>Hoja1!K21</f>
        <v>CAJERO</v>
      </c>
      <c r="F21" s="45">
        <f>Hoja1!M21</f>
        <v>150</v>
      </c>
      <c r="G21" s="43">
        <v>15</v>
      </c>
      <c r="H21" s="45">
        <f t="shared" si="0"/>
        <v>2250</v>
      </c>
      <c r="I21" s="43">
        <v>2</v>
      </c>
      <c r="J21" s="43">
        <v>60</v>
      </c>
      <c r="K21" s="43">
        <f t="shared" si="1"/>
        <v>120</v>
      </c>
      <c r="L21" s="45">
        <f t="shared" si="2"/>
        <v>0.410958904109589</v>
      </c>
      <c r="M21" s="45">
        <f t="shared" si="3"/>
        <v>0.0410958904109589</v>
      </c>
      <c r="N21" s="45">
        <f t="shared" si="4"/>
        <v>1.452054794520548</v>
      </c>
      <c r="O21" s="45">
        <f t="shared" si="5"/>
        <v>217.8082191780822</v>
      </c>
      <c r="P21" s="45">
        <f t="shared" si="6"/>
        <v>3267.123287671233</v>
      </c>
      <c r="Q21" s="36">
        <f t="shared" si="7"/>
        <v>47.70859397260274</v>
      </c>
      <c r="R21" s="46">
        <f t="shared" si="8"/>
        <v>8.167808219178083</v>
      </c>
      <c r="S21" s="46">
        <f t="shared" si="9"/>
        <v>20.419520547945204</v>
      </c>
      <c r="T21" s="46">
        <f t="shared" si="10"/>
        <v>0</v>
      </c>
      <c r="U21" s="46">
        <f t="shared" si="11"/>
        <v>36.755136986301366</v>
      </c>
      <c r="V21" s="46">
        <f t="shared" si="12"/>
        <v>0</v>
      </c>
      <c r="W21" s="46">
        <f t="shared" si="13"/>
        <v>12.251712328767123</v>
      </c>
    </row>
    <row r="22" spans="1:23" s="36" customFormat="1" ht="8.25">
      <c r="A22" s="43">
        <f>Hoja1!A22</f>
        <v>11</v>
      </c>
      <c r="B22" s="44" t="str">
        <f>Hoja1!B22</f>
        <v>RUIZ</v>
      </c>
      <c r="C22" s="44" t="str">
        <f>Hoja1!C22</f>
        <v>GARCIA</v>
      </c>
      <c r="D22" s="44" t="str">
        <f>Hoja1!D22</f>
        <v>LETICIA</v>
      </c>
      <c r="E22" s="44" t="str">
        <f>Hoja1!K22</f>
        <v>CAJERO</v>
      </c>
      <c r="F22" s="45">
        <f>Hoja1!M22</f>
        <v>150</v>
      </c>
      <c r="G22" s="43">
        <v>15</v>
      </c>
      <c r="H22" s="45">
        <f t="shared" si="0"/>
        <v>2250</v>
      </c>
      <c r="I22" s="43">
        <v>4</v>
      </c>
      <c r="J22" s="43">
        <v>60</v>
      </c>
      <c r="K22" s="43">
        <f t="shared" si="1"/>
        <v>240</v>
      </c>
      <c r="L22" s="45">
        <f t="shared" si="2"/>
        <v>0.410958904109589</v>
      </c>
      <c r="M22" s="45">
        <f t="shared" si="3"/>
        <v>0.0410958904109589</v>
      </c>
      <c r="N22" s="45">
        <f t="shared" si="4"/>
        <v>1.452054794520548</v>
      </c>
      <c r="O22" s="45">
        <f t="shared" si="5"/>
        <v>217.8082191780822</v>
      </c>
      <c r="P22" s="45">
        <f t="shared" si="6"/>
        <v>3267.123287671233</v>
      </c>
      <c r="Q22" s="36">
        <f t="shared" si="7"/>
        <v>47.70859397260274</v>
      </c>
      <c r="R22" s="46">
        <f t="shared" si="8"/>
        <v>8.167808219178083</v>
      </c>
      <c r="S22" s="46">
        <f t="shared" si="9"/>
        <v>20.419520547945204</v>
      </c>
      <c r="T22" s="46">
        <f t="shared" si="10"/>
        <v>0</v>
      </c>
      <c r="U22" s="46">
        <f t="shared" si="11"/>
        <v>36.755136986301366</v>
      </c>
      <c r="V22" s="46">
        <f t="shared" si="12"/>
        <v>0</v>
      </c>
      <c r="W22" s="46">
        <f t="shared" si="13"/>
        <v>12.251712328767123</v>
      </c>
    </row>
    <row r="23" spans="1:23" s="36" customFormat="1" ht="8.25">
      <c r="A23" s="43">
        <f>Hoja1!A23</f>
        <v>12</v>
      </c>
      <c r="B23" s="44" t="str">
        <f>Hoja1!B23</f>
        <v>ZEFERINO</v>
      </c>
      <c r="C23" s="44" t="str">
        <f>Hoja1!C23</f>
        <v>PEREZ</v>
      </c>
      <c r="D23" s="44" t="str">
        <f>Hoja1!D23</f>
        <v>PAOLA</v>
      </c>
      <c r="E23" s="44" t="str">
        <f>Hoja1!K23</f>
        <v>CAJERO</v>
      </c>
      <c r="F23" s="45">
        <f>Hoja1!M23</f>
        <v>150</v>
      </c>
      <c r="G23" s="43">
        <v>15</v>
      </c>
      <c r="H23" s="45">
        <f t="shared" si="0"/>
        <v>2250</v>
      </c>
      <c r="I23" s="43">
        <v>2</v>
      </c>
      <c r="J23" s="43">
        <v>60</v>
      </c>
      <c r="K23" s="43">
        <f t="shared" si="1"/>
        <v>120</v>
      </c>
      <c r="L23" s="45">
        <f t="shared" si="2"/>
        <v>0.410958904109589</v>
      </c>
      <c r="M23" s="45">
        <f t="shared" si="3"/>
        <v>0.0410958904109589</v>
      </c>
      <c r="N23" s="45">
        <f t="shared" si="4"/>
        <v>1.452054794520548</v>
      </c>
      <c r="O23" s="45">
        <f t="shared" si="5"/>
        <v>217.8082191780822</v>
      </c>
      <c r="P23" s="45">
        <f t="shared" si="6"/>
        <v>3267.123287671233</v>
      </c>
      <c r="Q23" s="36">
        <f t="shared" si="7"/>
        <v>47.70859397260274</v>
      </c>
      <c r="R23" s="46">
        <f t="shared" si="8"/>
        <v>8.167808219178083</v>
      </c>
      <c r="S23" s="46">
        <f t="shared" si="9"/>
        <v>20.419520547945204</v>
      </c>
      <c r="T23" s="46">
        <f t="shared" si="10"/>
        <v>0</v>
      </c>
      <c r="U23" s="46">
        <f t="shared" si="11"/>
        <v>36.755136986301366</v>
      </c>
      <c r="V23" s="46">
        <f t="shared" si="12"/>
        <v>0</v>
      </c>
      <c r="W23" s="46">
        <f t="shared" si="13"/>
        <v>12.251712328767123</v>
      </c>
    </row>
    <row r="24" spans="1:23" s="36" customFormat="1" ht="8.25">
      <c r="A24" s="43">
        <f>Hoja1!A24</f>
        <v>13</v>
      </c>
      <c r="B24" s="44" t="str">
        <f>Hoja1!B24</f>
        <v>ALDUCIN</v>
      </c>
      <c r="C24" s="44" t="str">
        <f>Hoja1!C24</f>
        <v>JAVIER</v>
      </c>
      <c r="D24" s="44" t="str">
        <f>Hoja1!D24</f>
        <v>PEDRO</v>
      </c>
      <c r="E24" s="44" t="str">
        <f>Hoja1!K24</f>
        <v>SECRETARIA</v>
      </c>
      <c r="F24" s="45">
        <f>Hoja1!M24</f>
        <v>185</v>
      </c>
      <c r="G24" s="43">
        <v>15</v>
      </c>
      <c r="H24" s="45">
        <f t="shared" si="0"/>
        <v>2775</v>
      </c>
      <c r="I24" s="43">
        <v>5</v>
      </c>
      <c r="J24" s="43">
        <v>60</v>
      </c>
      <c r="K24" s="43">
        <f t="shared" si="1"/>
        <v>300</v>
      </c>
      <c r="L24" s="45">
        <f t="shared" si="2"/>
        <v>0.410958904109589</v>
      </c>
      <c r="M24" s="45">
        <f t="shared" si="3"/>
        <v>0.0410958904109589</v>
      </c>
      <c r="N24" s="45">
        <f t="shared" si="4"/>
        <v>1.452054794520548</v>
      </c>
      <c r="O24" s="45">
        <f t="shared" si="5"/>
        <v>268.63013698630135</v>
      </c>
      <c r="P24" s="45">
        <f t="shared" si="6"/>
        <v>4029.4520547945203</v>
      </c>
      <c r="Q24" s="36">
        <f t="shared" si="7"/>
        <v>59.2959912328767</v>
      </c>
      <c r="R24" s="46">
        <f t="shared" si="8"/>
        <v>10.073630136986301</v>
      </c>
      <c r="S24" s="46">
        <f t="shared" si="9"/>
        <v>25.184075342465754</v>
      </c>
      <c r="T24" s="46">
        <f t="shared" si="10"/>
        <v>0</v>
      </c>
      <c r="U24" s="46">
        <f t="shared" si="11"/>
        <v>45.33133561643835</v>
      </c>
      <c r="V24" s="46">
        <f t="shared" si="12"/>
        <v>0</v>
      </c>
      <c r="W24" s="46">
        <f t="shared" si="13"/>
        <v>15.11044520547945</v>
      </c>
    </row>
    <row r="25" spans="1:23" s="36" customFormat="1" ht="8.25">
      <c r="A25" s="43">
        <f>Hoja1!A25</f>
        <v>14</v>
      </c>
      <c r="B25" s="44" t="str">
        <f>Hoja1!B25</f>
        <v>IBARRA</v>
      </c>
      <c r="C25" s="44" t="str">
        <f>Hoja1!C25</f>
        <v>SANTANDER</v>
      </c>
      <c r="D25" s="44" t="str">
        <f>Hoja1!D25</f>
        <v>ROCIO</v>
      </c>
      <c r="E25" s="44" t="str">
        <f>Hoja1!K25</f>
        <v>CHECADOR</v>
      </c>
      <c r="F25" s="45">
        <f>Hoja1!M25</f>
        <v>178</v>
      </c>
      <c r="G25" s="43">
        <v>15</v>
      </c>
      <c r="H25" s="45">
        <f t="shared" si="0"/>
        <v>2670</v>
      </c>
      <c r="I25" s="43">
        <v>5</v>
      </c>
      <c r="J25" s="43">
        <v>60</v>
      </c>
      <c r="K25" s="43">
        <f t="shared" si="1"/>
        <v>300</v>
      </c>
      <c r="L25" s="45">
        <f t="shared" si="2"/>
        <v>0.410958904109589</v>
      </c>
      <c r="M25" s="45">
        <f t="shared" si="3"/>
        <v>0.0410958904109589</v>
      </c>
      <c r="N25" s="45">
        <f t="shared" si="4"/>
        <v>1.452054794520548</v>
      </c>
      <c r="O25" s="45">
        <f t="shared" si="5"/>
        <v>258.4657534246575</v>
      </c>
      <c r="P25" s="45">
        <f t="shared" si="6"/>
        <v>3876.9863013698628</v>
      </c>
      <c r="Q25" s="36">
        <f t="shared" si="7"/>
        <v>56.97851178082191</v>
      </c>
      <c r="R25" s="46">
        <f t="shared" si="8"/>
        <v>9.692465753424656</v>
      </c>
      <c r="S25" s="46">
        <f t="shared" si="9"/>
        <v>24.23116438356164</v>
      </c>
      <c r="T25" s="46">
        <f t="shared" si="10"/>
        <v>0</v>
      </c>
      <c r="U25" s="46">
        <f t="shared" si="11"/>
        <v>43.61609589041095</v>
      </c>
      <c r="V25" s="46">
        <f t="shared" si="12"/>
        <v>0</v>
      </c>
      <c r="W25" s="46">
        <f t="shared" si="13"/>
        <v>14.538698630136984</v>
      </c>
    </row>
    <row r="26" spans="1:23" s="36" customFormat="1" ht="8.25">
      <c r="A26" s="43">
        <f>Hoja1!A26</f>
        <v>15</v>
      </c>
      <c r="B26" s="44" t="str">
        <f>Hoja1!B26</f>
        <v>CRUZ</v>
      </c>
      <c r="C26" s="44" t="str">
        <f>Hoja1!C26</f>
        <v>ROSAS</v>
      </c>
      <c r="D26" s="44" t="str">
        <f>Hoja1!D26</f>
        <v>ROSA</v>
      </c>
      <c r="E26" s="44" t="str">
        <f>Hoja1!K26</f>
        <v>SECRETARIA</v>
      </c>
      <c r="F26" s="45">
        <f>Hoja1!M26</f>
        <v>185</v>
      </c>
      <c r="G26" s="43">
        <v>15</v>
      </c>
      <c r="H26" s="45">
        <f t="shared" si="0"/>
        <v>2775</v>
      </c>
      <c r="I26" s="43">
        <v>5</v>
      </c>
      <c r="J26" s="43">
        <v>60</v>
      </c>
      <c r="K26" s="43">
        <f t="shared" si="1"/>
        <v>300</v>
      </c>
      <c r="L26" s="45">
        <f t="shared" si="2"/>
        <v>0.410958904109589</v>
      </c>
      <c r="M26" s="45">
        <f t="shared" si="3"/>
        <v>0.0410958904109589</v>
      </c>
      <c r="N26" s="45">
        <f t="shared" si="4"/>
        <v>1.452054794520548</v>
      </c>
      <c r="O26" s="45">
        <f t="shared" si="5"/>
        <v>268.63013698630135</v>
      </c>
      <c r="P26" s="45">
        <f t="shared" si="6"/>
        <v>4029.4520547945203</v>
      </c>
      <c r="Q26" s="36">
        <f t="shared" si="7"/>
        <v>59.2959912328767</v>
      </c>
      <c r="R26" s="46">
        <f t="shared" si="8"/>
        <v>10.073630136986301</v>
      </c>
      <c r="S26" s="46">
        <f t="shared" si="9"/>
        <v>25.184075342465754</v>
      </c>
      <c r="T26" s="46">
        <f t="shared" si="10"/>
        <v>0</v>
      </c>
      <c r="U26" s="46">
        <f t="shared" si="11"/>
        <v>45.33133561643835</v>
      </c>
      <c r="V26" s="46">
        <f t="shared" si="12"/>
        <v>0</v>
      </c>
      <c r="W26" s="46">
        <f t="shared" si="13"/>
        <v>15.11044520547945</v>
      </c>
    </row>
    <row r="27" spans="1:23" s="36" customFormat="1" ht="8.25">
      <c r="A27" s="43">
        <f>Hoja1!A27</f>
        <v>16</v>
      </c>
      <c r="B27" s="44" t="str">
        <f>Hoja1!B27</f>
        <v>ESCOBAR</v>
      </c>
      <c r="C27" s="44" t="str">
        <f>Hoja1!C27</f>
        <v>JIMENES</v>
      </c>
      <c r="D27" s="44" t="str">
        <f>Hoja1!D27</f>
        <v>ROSITA</v>
      </c>
      <c r="E27" s="44" t="str">
        <f>Hoja1!K27</f>
        <v>SECRETARIA</v>
      </c>
      <c r="F27" s="45">
        <f>Hoja1!M27</f>
        <v>185</v>
      </c>
      <c r="G27" s="43">
        <v>15</v>
      </c>
      <c r="H27" s="45">
        <f t="shared" si="0"/>
        <v>2775</v>
      </c>
      <c r="I27" s="43">
        <v>5</v>
      </c>
      <c r="J27" s="43">
        <v>60</v>
      </c>
      <c r="K27" s="43">
        <f t="shared" si="1"/>
        <v>300</v>
      </c>
      <c r="L27" s="45">
        <f t="shared" si="2"/>
        <v>0.410958904109589</v>
      </c>
      <c r="M27" s="45">
        <f t="shared" si="3"/>
        <v>0.0410958904109589</v>
      </c>
      <c r="N27" s="45">
        <f t="shared" si="4"/>
        <v>1.452054794520548</v>
      </c>
      <c r="O27" s="45">
        <f t="shared" si="5"/>
        <v>268.63013698630135</v>
      </c>
      <c r="P27" s="45">
        <f t="shared" si="6"/>
        <v>4029.4520547945203</v>
      </c>
      <c r="Q27" s="36">
        <f t="shared" si="7"/>
        <v>59.2959912328767</v>
      </c>
      <c r="R27" s="46">
        <f t="shared" si="8"/>
        <v>10.073630136986301</v>
      </c>
      <c r="S27" s="46">
        <f t="shared" si="9"/>
        <v>25.184075342465754</v>
      </c>
      <c r="T27" s="46">
        <f t="shared" si="10"/>
        <v>0</v>
      </c>
      <c r="U27" s="46">
        <f t="shared" si="11"/>
        <v>45.33133561643835</v>
      </c>
      <c r="V27" s="46">
        <f t="shared" si="12"/>
        <v>0</v>
      </c>
      <c r="W27" s="46">
        <f t="shared" si="13"/>
        <v>15.11044520547945</v>
      </c>
    </row>
    <row r="28" spans="1:23" s="36" customFormat="1" ht="8.25">
      <c r="A28" s="43">
        <f>Hoja1!A28</f>
        <v>17</v>
      </c>
      <c r="B28" s="44" t="str">
        <f>Hoja1!B28</f>
        <v>DE LUIS</v>
      </c>
      <c r="C28" s="44" t="str">
        <f>Hoja1!C28</f>
        <v>VAZQUEZ</v>
      </c>
      <c r="D28" s="44" t="str">
        <f>Hoja1!D28</f>
        <v>RUBEN</v>
      </c>
      <c r="E28" s="44" t="str">
        <f>Hoja1!K28</f>
        <v>SECRETARIA</v>
      </c>
      <c r="F28" s="45">
        <f>Hoja1!M28</f>
        <v>185</v>
      </c>
      <c r="G28" s="43">
        <v>15</v>
      </c>
      <c r="H28" s="45">
        <f t="shared" si="0"/>
        <v>2775</v>
      </c>
      <c r="I28" s="43">
        <v>5</v>
      </c>
      <c r="J28" s="43">
        <v>60</v>
      </c>
      <c r="K28" s="43">
        <f t="shared" si="1"/>
        <v>300</v>
      </c>
      <c r="L28" s="45">
        <f t="shared" si="2"/>
        <v>0.410958904109589</v>
      </c>
      <c r="M28" s="45">
        <f t="shared" si="3"/>
        <v>0.0410958904109589</v>
      </c>
      <c r="N28" s="45">
        <f t="shared" si="4"/>
        <v>1.452054794520548</v>
      </c>
      <c r="O28" s="45">
        <f t="shared" si="5"/>
        <v>268.63013698630135</v>
      </c>
      <c r="P28" s="45">
        <f t="shared" si="6"/>
        <v>4029.4520547945203</v>
      </c>
      <c r="Q28" s="36">
        <f t="shared" si="7"/>
        <v>59.2959912328767</v>
      </c>
      <c r="R28" s="46">
        <f t="shared" si="8"/>
        <v>10.073630136986301</v>
      </c>
      <c r="S28" s="46">
        <f t="shared" si="9"/>
        <v>25.184075342465754</v>
      </c>
      <c r="T28" s="46">
        <f t="shared" si="10"/>
        <v>0</v>
      </c>
      <c r="U28" s="46">
        <f t="shared" si="11"/>
        <v>45.33133561643835</v>
      </c>
      <c r="V28" s="46">
        <f t="shared" si="12"/>
        <v>0</v>
      </c>
      <c r="W28" s="46">
        <f t="shared" si="13"/>
        <v>15.11044520547945</v>
      </c>
    </row>
    <row r="29" spans="1:23" s="36" customFormat="1" ht="8.25">
      <c r="A29" s="43">
        <f>Hoja1!A29</f>
        <v>18</v>
      </c>
      <c r="B29" s="44" t="str">
        <f>Hoja1!B29</f>
        <v>TENTLE</v>
      </c>
      <c r="C29" s="44" t="str">
        <f>Hoja1!C29</f>
        <v>ORTIZ</v>
      </c>
      <c r="D29" s="44" t="str">
        <f>Hoja1!D29</f>
        <v>ERNESTO</v>
      </c>
      <c r="E29" s="44" t="str">
        <f>Hoja1!K29</f>
        <v>INTENDENTE</v>
      </c>
      <c r="F29" s="45">
        <f>Hoja1!M29</f>
        <v>145</v>
      </c>
      <c r="G29" s="43">
        <v>15</v>
      </c>
      <c r="H29" s="45">
        <f t="shared" si="0"/>
        <v>2175</v>
      </c>
      <c r="I29" s="43">
        <v>3</v>
      </c>
      <c r="J29" s="43">
        <v>60</v>
      </c>
      <c r="K29" s="43">
        <f t="shared" si="1"/>
        <v>180</v>
      </c>
      <c r="L29" s="45">
        <f t="shared" si="2"/>
        <v>0.410958904109589</v>
      </c>
      <c r="M29" s="45">
        <f t="shared" si="3"/>
        <v>0.0410958904109589</v>
      </c>
      <c r="N29" s="45">
        <f t="shared" si="4"/>
        <v>1.452054794520548</v>
      </c>
      <c r="O29" s="45">
        <f t="shared" si="5"/>
        <v>210.54794520547946</v>
      </c>
      <c r="P29" s="45">
        <f t="shared" si="6"/>
        <v>3158.219178082192</v>
      </c>
      <c r="Q29" s="36">
        <f t="shared" si="7"/>
        <v>46.05325150684931</v>
      </c>
      <c r="R29" s="46">
        <f t="shared" si="8"/>
        <v>7.89554794520548</v>
      </c>
      <c r="S29" s="46">
        <f t="shared" si="9"/>
        <v>19.7388698630137</v>
      </c>
      <c r="T29" s="46">
        <f t="shared" si="10"/>
        <v>0</v>
      </c>
      <c r="U29" s="46">
        <f t="shared" si="11"/>
        <v>35.529965753424655</v>
      </c>
      <c r="V29" s="46">
        <f t="shared" si="12"/>
        <v>0</v>
      </c>
      <c r="W29" s="46">
        <f t="shared" si="13"/>
        <v>11.843321917808218</v>
      </c>
    </row>
    <row r="30" spans="1:23" s="36" customFormat="1" ht="8.25">
      <c r="A30" s="43">
        <f>Hoja1!A30</f>
        <v>19</v>
      </c>
      <c r="B30" s="44" t="str">
        <f>Hoja1!B30</f>
        <v>SANCHEZ</v>
      </c>
      <c r="C30" s="44" t="str">
        <f>Hoja1!C30</f>
        <v>ROLDAN</v>
      </c>
      <c r="D30" s="44" t="str">
        <f>Hoja1!D30</f>
        <v>JAVIER</v>
      </c>
      <c r="E30" s="44" t="str">
        <f>Hoja1!K30</f>
        <v>INTENDENTE</v>
      </c>
      <c r="F30" s="45">
        <f>Hoja1!M30</f>
        <v>145</v>
      </c>
      <c r="G30" s="43">
        <v>15</v>
      </c>
      <c r="H30" s="45">
        <f t="shared" si="0"/>
        <v>2175</v>
      </c>
      <c r="I30" s="43">
        <v>3</v>
      </c>
      <c r="J30" s="43">
        <v>60</v>
      </c>
      <c r="K30" s="43">
        <f t="shared" si="1"/>
        <v>180</v>
      </c>
      <c r="L30" s="45">
        <f t="shared" si="2"/>
        <v>0.410958904109589</v>
      </c>
      <c r="M30" s="45">
        <f t="shared" si="3"/>
        <v>0.0410958904109589</v>
      </c>
      <c r="N30" s="45">
        <f t="shared" si="4"/>
        <v>1.452054794520548</v>
      </c>
      <c r="O30" s="45">
        <f t="shared" si="5"/>
        <v>210.54794520547946</v>
      </c>
      <c r="P30" s="45">
        <f t="shared" si="6"/>
        <v>3158.219178082192</v>
      </c>
      <c r="Q30" s="36">
        <f t="shared" si="7"/>
        <v>46.05325150684931</v>
      </c>
      <c r="R30" s="46">
        <f t="shared" si="8"/>
        <v>7.89554794520548</v>
      </c>
      <c r="S30" s="46">
        <f t="shared" si="9"/>
        <v>19.7388698630137</v>
      </c>
      <c r="T30" s="46">
        <f t="shared" si="10"/>
        <v>0</v>
      </c>
      <c r="U30" s="46">
        <f t="shared" si="11"/>
        <v>35.529965753424655</v>
      </c>
      <c r="V30" s="46">
        <f t="shared" si="12"/>
        <v>0</v>
      </c>
      <c r="W30" s="46">
        <f t="shared" si="13"/>
        <v>11.843321917808218</v>
      </c>
    </row>
    <row r="31" spans="1:23" s="36" customFormat="1" ht="8.25">
      <c r="A31" s="43">
        <f>Hoja1!A31</f>
        <v>20</v>
      </c>
      <c r="B31" s="44" t="str">
        <f>Hoja1!B31</f>
        <v>NAVARRO</v>
      </c>
      <c r="C31" s="44" t="str">
        <f>Hoja1!C31</f>
        <v>CARDENAS</v>
      </c>
      <c r="D31" s="44" t="str">
        <f>Hoja1!D31</f>
        <v>ROSARIO</v>
      </c>
      <c r="E31" s="44" t="str">
        <f>Hoja1!K31</f>
        <v>AFANADORA</v>
      </c>
      <c r="F31" s="45">
        <f>Hoja1!M31</f>
        <v>145</v>
      </c>
      <c r="G31" s="43">
        <v>15</v>
      </c>
      <c r="H31" s="45">
        <f t="shared" si="0"/>
        <v>2175</v>
      </c>
      <c r="I31" s="43">
        <v>3</v>
      </c>
      <c r="J31" s="43">
        <v>60</v>
      </c>
      <c r="K31" s="43">
        <f t="shared" si="1"/>
        <v>180</v>
      </c>
      <c r="L31" s="45">
        <f t="shared" si="2"/>
        <v>0.410958904109589</v>
      </c>
      <c r="M31" s="45">
        <f t="shared" si="3"/>
        <v>0.0410958904109589</v>
      </c>
      <c r="N31" s="45">
        <f t="shared" si="4"/>
        <v>1.452054794520548</v>
      </c>
      <c r="O31" s="45">
        <f t="shared" si="5"/>
        <v>210.54794520547946</v>
      </c>
      <c r="P31" s="45">
        <f t="shared" si="6"/>
        <v>3158.219178082192</v>
      </c>
      <c r="Q31" s="36">
        <f t="shared" si="7"/>
        <v>46.05325150684931</v>
      </c>
      <c r="R31" s="46">
        <f t="shared" si="8"/>
        <v>7.89554794520548</v>
      </c>
      <c r="S31" s="46">
        <f>P31*0.625/100</f>
        <v>19.7388698630137</v>
      </c>
      <c r="T31" s="46">
        <f t="shared" si="10"/>
        <v>0</v>
      </c>
      <c r="U31" s="46">
        <f t="shared" si="11"/>
        <v>35.529965753424655</v>
      </c>
      <c r="V31" s="46">
        <f t="shared" si="12"/>
        <v>0</v>
      </c>
      <c r="W31" s="46">
        <f t="shared" si="13"/>
        <v>11.843321917808218</v>
      </c>
    </row>
    <row r="32" spans="1:15" s="36" customFormat="1" ht="8.25">
      <c r="A32" s="47"/>
      <c r="G32" s="47"/>
      <c r="I32" s="47"/>
      <c r="J32" s="47"/>
      <c r="K32" s="47"/>
      <c r="O32" s="46"/>
    </row>
    <row r="33" spans="1:15" s="36" customFormat="1" ht="8.25">
      <c r="A33" s="47"/>
      <c r="G33" s="47"/>
      <c r="I33" s="47"/>
      <c r="J33" s="47"/>
      <c r="K33" s="47"/>
      <c r="O33" s="46"/>
    </row>
  </sheetData>
  <sheetProtection/>
  <mergeCells count="5">
    <mergeCell ref="A10:A11"/>
    <mergeCell ref="N10:N11"/>
    <mergeCell ref="L10:L11"/>
    <mergeCell ref="E10:E11"/>
    <mergeCell ref="B10:B11"/>
  </mergeCells>
  <printOptions/>
  <pageMargins left="0.38" right="0.75" top="1" bottom="1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 III</dc:creator>
  <cp:keywords/>
  <dc:description/>
  <cp:lastModifiedBy>Colossus User</cp:lastModifiedBy>
  <cp:lastPrinted>2004-05-25T05:04:37Z</cp:lastPrinted>
  <dcterms:created xsi:type="dcterms:W3CDTF">2001-12-07T23:57:03Z</dcterms:created>
  <dcterms:modified xsi:type="dcterms:W3CDTF">2008-10-02T17:55:51Z</dcterms:modified>
  <cp:category/>
  <cp:version/>
  <cp:contentType/>
  <cp:contentStatus/>
</cp:coreProperties>
</file>